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Veřejné zakázky 2026\VZ Stavební práce\Výměna oken Tborská 1211 a Masarykovo nám 159\Profil zadavatele\"/>
    </mc:Choice>
  </mc:AlternateContent>
  <xr:revisionPtr revIDLastSave="0" documentId="13_ncr:1_{AE9EBD96-E54E-4380-9B0C-A56BCEA4BF2A}" xr6:coauthVersionLast="36" xr6:coauthVersionMax="36" xr10:uidLastSave="{00000000-0000-0000-0000-000000000000}"/>
  <bookViews>
    <workbookView xWindow="0" yWindow="0" windowWidth="21570" windowHeight="789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Pol'!$A$1:$U$104</definedName>
    <definedName name="_xlnm.Print_Area" localSheetId="1">Stavba!$A$1:$J$63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D94" i="12" l="1"/>
  <c r="G39" i="1" s="1"/>
  <c r="G40" i="1" s="1"/>
  <c r="G25" i="1" s="1"/>
  <c r="G26" i="1" s="1"/>
  <c r="G9" i="12"/>
  <c r="I9" i="12"/>
  <c r="I8" i="12" s="1"/>
  <c r="K9" i="12"/>
  <c r="K8" i="12" s="1"/>
  <c r="O9" i="12"/>
  <c r="Q9" i="12"/>
  <c r="U9" i="12"/>
  <c r="U8" i="12" s="1"/>
  <c r="F10" i="12"/>
  <c r="G10" i="12" s="1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3" i="12"/>
  <c r="G13" i="12"/>
  <c r="M13" i="12" s="1"/>
  <c r="I13" i="12"/>
  <c r="I12" i="12" s="1"/>
  <c r="K13" i="12"/>
  <c r="O13" i="12"/>
  <c r="O12" i="12" s="1"/>
  <c r="Q13" i="12"/>
  <c r="Q12" i="12" s="1"/>
  <c r="U13" i="12"/>
  <c r="U12" i="12" s="1"/>
  <c r="F14" i="12"/>
  <c r="G14" i="12" s="1"/>
  <c r="M14" i="12" s="1"/>
  <c r="I14" i="12"/>
  <c r="K14" i="12"/>
  <c r="O14" i="12"/>
  <c r="Q14" i="12"/>
  <c r="U14" i="12"/>
  <c r="F16" i="12"/>
  <c r="G16" i="12" s="1"/>
  <c r="I16" i="12"/>
  <c r="I15" i="12" s="1"/>
  <c r="K16" i="12"/>
  <c r="O16" i="12"/>
  <c r="O15" i="12" s="1"/>
  <c r="Q16" i="12"/>
  <c r="Q15" i="12" s="1"/>
  <c r="U16" i="12"/>
  <c r="F17" i="12"/>
  <c r="G17" i="12" s="1"/>
  <c r="M17" i="12" s="1"/>
  <c r="I17" i="12"/>
  <c r="K17" i="12"/>
  <c r="O17" i="12"/>
  <c r="Q17" i="12"/>
  <c r="U17" i="12"/>
  <c r="F19" i="12"/>
  <c r="G19" i="12" s="1"/>
  <c r="M19" i="12" s="1"/>
  <c r="M18" i="12" s="1"/>
  <c r="I19" i="12"/>
  <c r="I18" i="12" s="1"/>
  <c r="K19" i="12"/>
  <c r="K18" i="12" s="1"/>
  <c r="O19" i="12"/>
  <c r="O18" i="12" s="1"/>
  <c r="Q19" i="12"/>
  <c r="Q18" i="12" s="1"/>
  <c r="U19" i="12"/>
  <c r="U18" i="12" s="1"/>
  <c r="F21" i="12"/>
  <c r="G21" i="12"/>
  <c r="G20" i="12" s="1"/>
  <c r="I51" i="1" s="1"/>
  <c r="I21" i="12"/>
  <c r="K21" i="12"/>
  <c r="K20" i="12" s="1"/>
  <c r="O21" i="12"/>
  <c r="O20" i="12" s="1"/>
  <c r="Q21" i="12"/>
  <c r="Q20" i="12" s="1"/>
  <c r="U21" i="12"/>
  <c r="U20" i="12" s="1"/>
  <c r="F22" i="12"/>
  <c r="G22" i="12"/>
  <c r="M22" i="12" s="1"/>
  <c r="I22" i="12"/>
  <c r="K22" i="12"/>
  <c r="O22" i="12"/>
  <c r="Q22" i="12"/>
  <c r="U22" i="12"/>
  <c r="F24" i="12"/>
  <c r="G24" i="12" s="1"/>
  <c r="M24" i="12" s="1"/>
  <c r="M23" i="12" s="1"/>
  <c r="I24" i="12"/>
  <c r="I23" i="12" s="1"/>
  <c r="K24" i="12"/>
  <c r="K23" i="12" s="1"/>
  <c r="O24" i="12"/>
  <c r="O23" i="12" s="1"/>
  <c r="Q24" i="12"/>
  <c r="Q23" i="12" s="1"/>
  <c r="U24" i="12"/>
  <c r="U23" i="12" s="1"/>
  <c r="F26" i="12"/>
  <c r="G26" i="12" s="1"/>
  <c r="I26" i="12"/>
  <c r="K26" i="12"/>
  <c r="O26" i="12"/>
  <c r="Q26" i="12"/>
  <c r="U26" i="12"/>
  <c r="F27" i="12"/>
  <c r="G27" i="12" s="1"/>
  <c r="M27" i="12" s="1"/>
  <c r="I27" i="12"/>
  <c r="K27" i="12"/>
  <c r="O27" i="12"/>
  <c r="Q27" i="12"/>
  <c r="U27" i="12"/>
  <c r="F28" i="12"/>
  <c r="G28" i="12" s="1"/>
  <c r="M28" i="12" s="1"/>
  <c r="I28" i="12"/>
  <c r="K28" i="12"/>
  <c r="O28" i="12"/>
  <c r="Q28" i="12"/>
  <c r="U28" i="12"/>
  <c r="F29" i="12"/>
  <c r="G29" i="12" s="1"/>
  <c r="M29" i="12" s="1"/>
  <c r="I29" i="12"/>
  <c r="K29" i="12"/>
  <c r="O29" i="12"/>
  <c r="Q29" i="12"/>
  <c r="U29" i="12"/>
  <c r="F30" i="12"/>
  <c r="G30" i="12" s="1"/>
  <c r="M30" i="12" s="1"/>
  <c r="I30" i="12"/>
  <c r="K30" i="12"/>
  <c r="O30" i="12"/>
  <c r="Q30" i="12"/>
  <c r="U30" i="12"/>
  <c r="F31" i="12"/>
  <c r="G31" i="12" s="1"/>
  <c r="M31" i="12" s="1"/>
  <c r="I31" i="12"/>
  <c r="K31" i="12"/>
  <c r="O31" i="12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M33" i="12" s="1"/>
  <c r="I33" i="12"/>
  <c r="K33" i="12"/>
  <c r="O33" i="12"/>
  <c r="Q33" i="12"/>
  <c r="U33" i="12"/>
  <c r="F35" i="12"/>
  <c r="G35" i="12" s="1"/>
  <c r="M35" i="12" s="1"/>
  <c r="M34" i="12" s="1"/>
  <c r="I35" i="12"/>
  <c r="I34" i="12" s="1"/>
  <c r="K35" i="12"/>
  <c r="K34" i="12" s="1"/>
  <c r="O35" i="12"/>
  <c r="O34" i="12" s="1"/>
  <c r="Q35" i="12"/>
  <c r="Q34" i="12" s="1"/>
  <c r="U35" i="12"/>
  <c r="U34" i="12" s="1"/>
  <c r="F37" i="12"/>
  <c r="G37" i="12"/>
  <c r="G36" i="12" s="1"/>
  <c r="I55" i="1" s="1"/>
  <c r="I37" i="12"/>
  <c r="K37" i="12"/>
  <c r="O37" i="12"/>
  <c r="O36" i="12" s="1"/>
  <c r="Q37" i="12"/>
  <c r="Q36" i="12" s="1"/>
  <c r="U37" i="12"/>
  <c r="F38" i="12"/>
  <c r="G38" i="12"/>
  <c r="M38" i="12" s="1"/>
  <c r="I38" i="12"/>
  <c r="K38" i="12"/>
  <c r="O38" i="12"/>
  <c r="Q38" i="12"/>
  <c r="U38" i="12"/>
  <c r="F40" i="12"/>
  <c r="G40" i="12" s="1"/>
  <c r="M40" i="12" s="1"/>
  <c r="M39" i="12" s="1"/>
  <c r="I40" i="12"/>
  <c r="I39" i="12" s="1"/>
  <c r="K40" i="12"/>
  <c r="K39" i="12" s="1"/>
  <c r="O40" i="12"/>
  <c r="Q40" i="12"/>
  <c r="U40" i="12"/>
  <c r="U39" i="12" s="1"/>
  <c r="F41" i="12"/>
  <c r="G41" i="12" s="1"/>
  <c r="M41" i="12" s="1"/>
  <c r="I41" i="12"/>
  <c r="K41" i="12"/>
  <c r="O41" i="12"/>
  <c r="Q41" i="12"/>
  <c r="U41" i="12"/>
  <c r="F42" i="12"/>
  <c r="G42" i="12"/>
  <c r="M42" i="12" s="1"/>
  <c r="I42" i="12"/>
  <c r="K42" i="12"/>
  <c r="O42" i="12"/>
  <c r="Q42" i="12"/>
  <c r="U42" i="12"/>
  <c r="F44" i="12"/>
  <c r="G44" i="12" s="1"/>
  <c r="I44" i="12"/>
  <c r="K44" i="12"/>
  <c r="O44" i="12"/>
  <c r="Q44" i="12"/>
  <c r="U44" i="12"/>
  <c r="F45" i="12"/>
  <c r="G45" i="12" s="1"/>
  <c r="M45" i="12" s="1"/>
  <c r="I45" i="12"/>
  <c r="K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M47" i="12" s="1"/>
  <c r="I47" i="12"/>
  <c r="K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M49" i="12" s="1"/>
  <c r="I49" i="12"/>
  <c r="K49" i="12"/>
  <c r="O49" i="12"/>
  <c r="Q49" i="12"/>
  <c r="U49" i="12"/>
  <c r="F50" i="12"/>
  <c r="G50" i="12" s="1"/>
  <c r="M50" i="12" s="1"/>
  <c r="I50" i="12"/>
  <c r="K50" i="12"/>
  <c r="O50" i="12"/>
  <c r="Q50" i="12"/>
  <c r="U50" i="12"/>
  <c r="F51" i="12"/>
  <c r="G51" i="12" s="1"/>
  <c r="M51" i="12" s="1"/>
  <c r="I51" i="12"/>
  <c r="K51" i="12"/>
  <c r="O51" i="12"/>
  <c r="Q51" i="12"/>
  <c r="U51" i="12"/>
  <c r="F52" i="12"/>
  <c r="G52" i="12" s="1"/>
  <c r="M52" i="12" s="1"/>
  <c r="I52" i="12"/>
  <c r="K52" i="12"/>
  <c r="O52" i="12"/>
  <c r="Q52" i="12"/>
  <c r="U52" i="12"/>
  <c r="F53" i="12"/>
  <c r="G53" i="12" s="1"/>
  <c r="M53" i="12" s="1"/>
  <c r="I53" i="12"/>
  <c r="K53" i="12"/>
  <c r="O53" i="12"/>
  <c r="Q53" i="12"/>
  <c r="U53" i="12"/>
  <c r="F54" i="12"/>
  <c r="G54" i="12" s="1"/>
  <c r="M54" i="12" s="1"/>
  <c r="I54" i="12"/>
  <c r="K54" i="12"/>
  <c r="O54" i="12"/>
  <c r="Q54" i="12"/>
  <c r="U54" i="12"/>
  <c r="F55" i="12"/>
  <c r="G55" i="12" s="1"/>
  <c r="M55" i="12" s="1"/>
  <c r="I55" i="12"/>
  <c r="K55" i="12"/>
  <c r="O55" i="12"/>
  <c r="Q55" i="12"/>
  <c r="U55" i="12"/>
  <c r="F56" i="12"/>
  <c r="G56" i="12" s="1"/>
  <c r="M56" i="12" s="1"/>
  <c r="I56" i="12"/>
  <c r="K56" i="12"/>
  <c r="O56" i="12"/>
  <c r="Q56" i="12"/>
  <c r="U56" i="12"/>
  <c r="F57" i="12"/>
  <c r="G57" i="12" s="1"/>
  <c r="M57" i="12" s="1"/>
  <c r="I57" i="12"/>
  <c r="K57" i="12"/>
  <c r="O57" i="12"/>
  <c r="Q57" i="12"/>
  <c r="U57" i="12"/>
  <c r="F58" i="12"/>
  <c r="G58" i="12" s="1"/>
  <c r="M58" i="12" s="1"/>
  <c r="I58" i="12"/>
  <c r="K58" i="12"/>
  <c r="O58" i="12"/>
  <c r="Q58" i="12"/>
  <c r="U58" i="12"/>
  <c r="F59" i="12"/>
  <c r="G59" i="12" s="1"/>
  <c r="M59" i="12" s="1"/>
  <c r="I59" i="12"/>
  <c r="K59" i="12"/>
  <c r="O59" i="12"/>
  <c r="Q59" i="12"/>
  <c r="U59" i="12"/>
  <c r="F60" i="12"/>
  <c r="G60" i="12" s="1"/>
  <c r="M60" i="12" s="1"/>
  <c r="I60" i="12"/>
  <c r="K60" i="12"/>
  <c r="O60" i="12"/>
  <c r="Q60" i="12"/>
  <c r="U60" i="12"/>
  <c r="F61" i="12"/>
  <c r="G61" i="12" s="1"/>
  <c r="M61" i="12" s="1"/>
  <c r="I61" i="12"/>
  <c r="K61" i="12"/>
  <c r="O61" i="12"/>
  <c r="Q61" i="12"/>
  <c r="U61" i="12"/>
  <c r="F62" i="12"/>
  <c r="G62" i="12" s="1"/>
  <c r="M62" i="12" s="1"/>
  <c r="I62" i="12"/>
  <c r="K62" i="12"/>
  <c r="O62" i="12"/>
  <c r="Q62" i="12"/>
  <c r="U62" i="12"/>
  <c r="F63" i="12"/>
  <c r="G63" i="12" s="1"/>
  <c r="M63" i="12" s="1"/>
  <c r="I63" i="12"/>
  <c r="K63" i="12"/>
  <c r="O63" i="12"/>
  <c r="Q63" i="12"/>
  <c r="U63" i="12"/>
  <c r="F64" i="12"/>
  <c r="G64" i="12" s="1"/>
  <c r="M64" i="12" s="1"/>
  <c r="I64" i="12"/>
  <c r="K64" i="12"/>
  <c r="O64" i="12"/>
  <c r="Q64" i="12"/>
  <c r="U64" i="12"/>
  <c r="F65" i="12"/>
  <c r="G65" i="12" s="1"/>
  <c r="M65" i="12" s="1"/>
  <c r="I65" i="12"/>
  <c r="K65" i="12"/>
  <c r="O65" i="12"/>
  <c r="Q65" i="12"/>
  <c r="U65" i="12"/>
  <c r="F66" i="12"/>
  <c r="G66" i="12" s="1"/>
  <c r="M66" i="12" s="1"/>
  <c r="I66" i="12"/>
  <c r="K66" i="12"/>
  <c r="O66" i="12"/>
  <c r="Q66" i="12"/>
  <c r="U66" i="12"/>
  <c r="F67" i="12"/>
  <c r="G67" i="12" s="1"/>
  <c r="M67" i="12" s="1"/>
  <c r="I67" i="12"/>
  <c r="K67" i="12"/>
  <c r="O67" i="12"/>
  <c r="Q67" i="12"/>
  <c r="U67" i="12"/>
  <c r="F69" i="12"/>
  <c r="G69" i="12"/>
  <c r="M69" i="12" s="1"/>
  <c r="I69" i="12"/>
  <c r="I68" i="12" s="1"/>
  <c r="K69" i="12"/>
  <c r="O69" i="12"/>
  <c r="Q69" i="12"/>
  <c r="Q68" i="12" s="1"/>
  <c r="U69" i="12"/>
  <c r="U68" i="12" s="1"/>
  <c r="F70" i="12"/>
  <c r="G70" i="12" s="1"/>
  <c r="M70" i="12" s="1"/>
  <c r="I70" i="12"/>
  <c r="K70" i="12"/>
  <c r="O70" i="12"/>
  <c r="Q70" i="12"/>
  <c r="U70" i="12"/>
  <c r="F71" i="12"/>
  <c r="G71" i="12" s="1"/>
  <c r="M71" i="12" s="1"/>
  <c r="I71" i="12"/>
  <c r="K71" i="12"/>
  <c r="O71" i="12"/>
  <c r="Q71" i="12"/>
  <c r="U71" i="12"/>
  <c r="F73" i="12"/>
  <c r="G73" i="12"/>
  <c r="G72" i="12" s="1"/>
  <c r="I59" i="1" s="1"/>
  <c r="I73" i="12"/>
  <c r="K73" i="12"/>
  <c r="O73" i="12"/>
  <c r="O72" i="12" s="1"/>
  <c r="Q73" i="12"/>
  <c r="Q72" i="12" s="1"/>
  <c r="U73" i="12"/>
  <c r="F74" i="12"/>
  <c r="G74" i="12"/>
  <c r="M74" i="12" s="1"/>
  <c r="I74" i="12"/>
  <c r="K74" i="12"/>
  <c r="O74" i="12"/>
  <c r="Q74" i="12"/>
  <c r="U74" i="12"/>
  <c r="F76" i="12"/>
  <c r="G76" i="12" s="1"/>
  <c r="M76" i="12" s="1"/>
  <c r="I76" i="12"/>
  <c r="K76" i="12"/>
  <c r="K75" i="12" s="1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/>
  <c r="M78" i="12" s="1"/>
  <c r="I78" i="12"/>
  <c r="K78" i="12"/>
  <c r="O78" i="12"/>
  <c r="Q78" i="12"/>
  <c r="U78" i="12"/>
  <c r="F79" i="12"/>
  <c r="G79" i="12"/>
  <c r="M79" i="12" s="1"/>
  <c r="I79" i="12"/>
  <c r="K79" i="12"/>
  <c r="O79" i="12"/>
  <c r="Q79" i="12"/>
  <c r="U79" i="12"/>
  <c r="F80" i="12"/>
  <c r="G80" i="12" s="1"/>
  <c r="M80" i="12" s="1"/>
  <c r="I80" i="12"/>
  <c r="K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/>
  <c r="M82" i="12" s="1"/>
  <c r="I82" i="12"/>
  <c r="K82" i="12"/>
  <c r="O82" i="12"/>
  <c r="Q82" i="12"/>
  <c r="U82" i="12"/>
  <c r="F83" i="12"/>
  <c r="G83" i="12"/>
  <c r="M83" i="12" s="1"/>
  <c r="I83" i="12"/>
  <c r="K83" i="12"/>
  <c r="O83" i="12"/>
  <c r="Q83" i="12"/>
  <c r="U83" i="12"/>
  <c r="F85" i="12"/>
  <c r="G85" i="12" s="1"/>
  <c r="I85" i="12"/>
  <c r="K85" i="12"/>
  <c r="K84" i="12" s="1"/>
  <c r="O85" i="12"/>
  <c r="O84" i="12" s="1"/>
  <c r="Q85" i="12"/>
  <c r="Q84" i="12" s="1"/>
  <c r="U85" i="12"/>
  <c r="F86" i="12"/>
  <c r="G86" i="12" s="1"/>
  <c r="M86" i="12" s="1"/>
  <c r="I86" i="12"/>
  <c r="K86" i="12"/>
  <c r="O86" i="12"/>
  <c r="Q86" i="12"/>
  <c r="U86" i="12"/>
  <c r="F88" i="12"/>
  <c r="G88" i="12"/>
  <c r="M88" i="12" s="1"/>
  <c r="I88" i="12"/>
  <c r="K88" i="12"/>
  <c r="O88" i="12"/>
  <c r="Q88" i="12"/>
  <c r="U88" i="12"/>
  <c r="U87" i="12" s="1"/>
  <c r="F89" i="12"/>
  <c r="G89" i="12" s="1"/>
  <c r="I89" i="12"/>
  <c r="K89" i="12"/>
  <c r="O89" i="12"/>
  <c r="Q89" i="12"/>
  <c r="U89" i="12"/>
  <c r="F90" i="12"/>
  <c r="G90" i="12"/>
  <c r="M90" i="12" s="1"/>
  <c r="I90" i="12"/>
  <c r="K90" i="12"/>
  <c r="O90" i="12"/>
  <c r="Q90" i="12"/>
  <c r="U90" i="12"/>
  <c r="F91" i="12"/>
  <c r="G91" i="12"/>
  <c r="M91" i="12" s="1"/>
  <c r="I91" i="12"/>
  <c r="K91" i="12"/>
  <c r="O91" i="12"/>
  <c r="Q91" i="12"/>
  <c r="U91" i="12"/>
  <c r="F92" i="12"/>
  <c r="G92" i="12"/>
  <c r="M92" i="12" s="1"/>
  <c r="I92" i="12"/>
  <c r="K92" i="12"/>
  <c r="O92" i="12"/>
  <c r="Q92" i="12"/>
  <c r="U92" i="12"/>
  <c r="I18" i="1"/>
  <c r="G27" i="1"/>
  <c r="J28" i="1"/>
  <c r="J26" i="1"/>
  <c r="G38" i="1"/>
  <c r="F38" i="1"/>
  <c r="H32" i="1"/>
  <c r="J23" i="1"/>
  <c r="J24" i="1"/>
  <c r="J25" i="1"/>
  <c r="J27" i="1"/>
  <c r="E24" i="1"/>
  <c r="E26" i="1"/>
  <c r="M89" i="12" l="1"/>
  <c r="G87" i="12"/>
  <c r="I62" i="1" s="1"/>
  <c r="I19" i="1" s="1"/>
  <c r="G8" i="12"/>
  <c r="AC94" i="12"/>
  <c r="F39" i="1" s="1"/>
  <c r="Q87" i="12"/>
  <c r="I75" i="12"/>
  <c r="U43" i="12"/>
  <c r="O87" i="12"/>
  <c r="I84" i="12"/>
  <c r="O68" i="12"/>
  <c r="Q43" i="12"/>
  <c r="K87" i="12"/>
  <c r="U72" i="12"/>
  <c r="K68" i="12"/>
  <c r="O43" i="12"/>
  <c r="U36" i="12"/>
  <c r="U25" i="12"/>
  <c r="I20" i="12"/>
  <c r="U15" i="12"/>
  <c r="K12" i="12"/>
  <c r="I87" i="12"/>
  <c r="K43" i="12"/>
  <c r="Q25" i="12"/>
  <c r="U75" i="12"/>
  <c r="M68" i="12"/>
  <c r="I43" i="12"/>
  <c r="O25" i="12"/>
  <c r="M12" i="12"/>
  <c r="U84" i="12"/>
  <c r="Q75" i="12"/>
  <c r="K72" i="12"/>
  <c r="Q39" i="12"/>
  <c r="K36" i="12"/>
  <c r="K25" i="12"/>
  <c r="K15" i="12"/>
  <c r="Q8" i="12"/>
  <c r="O75" i="12"/>
  <c r="I72" i="12"/>
  <c r="O39" i="12"/>
  <c r="I36" i="12"/>
  <c r="I25" i="12"/>
  <c r="O8" i="12"/>
  <c r="M87" i="12"/>
  <c r="M26" i="12"/>
  <c r="M25" i="12" s="1"/>
  <c r="G25" i="12"/>
  <c r="I53" i="1" s="1"/>
  <c r="M16" i="12"/>
  <c r="M15" i="12" s="1"/>
  <c r="G15" i="12"/>
  <c r="I49" i="1" s="1"/>
  <c r="M75" i="12"/>
  <c r="M44" i="12"/>
  <c r="M43" i="12" s="1"/>
  <c r="G43" i="12"/>
  <c r="I57" i="1" s="1"/>
  <c r="M85" i="12"/>
  <c r="M84" i="12" s="1"/>
  <c r="G84" i="12"/>
  <c r="I61" i="1" s="1"/>
  <c r="I20" i="1" s="1"/>
  <c r="G75" i="12"/>
  <c r="I60" i="1" s="1"/>
  <c r="M73" i="12"/>
  <c r="M72" i="12" s="1"/>
  <c r="G39" i="12"/>
  <c r="I56" i="1" s="1"/>
  <c r="I17" i="1" s="1"/>
  <c r="M37" i="12"/>
  <c r="M36" i="12" s="1"/>
  <c r="G23" i="12"/>
  <c r="I52" i="1" s="1"/>
  <c r="M21" i="12"/>
  <c r="M20" i="12" s="1"/>
  <c r="G12" i="12"/>
  <c r="I48" i="1" s="1"/>
  <c r="M9" i="12"/>
  <c r="M8" i="12" s="1"/>
  <c r="G68" i="12"/>
  <c r="I58" i="1" s="1"/>
  <c r="G34" i="12"/>
  <c r="I54" i="1" s="1"/>
  <c r="G18" i="12"/>
  <c r="I50" i="1" s="1"/>
  <c r="F40" i="1" l="1"/>
  <c r="H39" i="1"/>
  <c r="G94" i="12"/>
  <c r="I47" i="1"/>
  <c r="I63" i="1" s="1"/>
  <c r="I16" i="1"/>
  <c r="I21" i="1" s="1"/>
  <c r="I39" i="1" l="1"/>
  <c r="I40" i="1" s="1"/>
  <c r="J39" i="1" s="1"/>
  <c r="J40" i="1" s="1"/>
  <c r="H40" i="1"/>
  <c r="G23" i="1"/>
  <c r="G24" i="1" s="1"/>
  <c r="G29" i="1" s="1"/>
  <c r="G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<sst xmlns="http://schemas.openxmlformats.org/spreadsheetml/2006/main" count="505" uniqueCount="256">
  <si>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</si>
  <si>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</si>
  <si>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</si>
  <si>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</si>
  <si>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</si>
  <si>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</si>
  <si>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</si>
  <si>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</si>
  <si>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</si>
  <si>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</si>
  <si>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</si>
  <si>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</si>
  <si>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</si>
  <si>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</si>
  <si>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</si>
  <si>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</si>
  <si>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</si>
  <si>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</si>
  <si>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</si>
  <si>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</si>
  <si>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</si>
  <si>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</si>
  <si>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</si>
  <si>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</si>
  <si>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</si>
  <si>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</si>
  <si>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</si>
  <si>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</si>
  <si>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</si>
  <si>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</si>
  <si>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</si>
  <si>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</si>
  <si>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</si>
  <si>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</si>
  <si>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</si>
  <si>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</si>
  <si>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</si>
  <si>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</si>
  <si>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</si>
  <si>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</si>
  <si>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</si>
  <si>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</si>
  <si>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</si>
  <si>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Táborská 1211, Benešov</t>
  </si>
  <si>
    <t>Rozpočet:</t>
  </si>
  <si>
    <t>Misto</t>
  </si>
  <si>
    <t xml:space="preserve">Výměna oken, Táborská č.p.1211, Benešov </t>
  </si>
  <si>
    <t>Město Benešov</t>
  </si>
  <si>
    <t>Rozpočet</t>
  </si>
  <si>
    <t>Celkem za stavbu</t>
  </si>
  <si>
    <t>CZK</t>
  </si>
  <si>
    <t>Rekapitulace dílů</t>
  </si>
  <si>
    <t>Typ dílu</t>
  </si>
  <si>
    <t>416</t>
  </si>
  <si>
    <t>Sádrokartony</t>
  </si>
  <si>
    <t>6</t>
  </si>
  <si>
    <t>Úpravy povrchu,podlahy</t>
  </si>
  <si>
    <t>61</t>
  </si>
  <si>
    <t>Upravy povrchů vnitřní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</si>
  <si>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</si>
  <si>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</si>
  <si>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</si>
  <si>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</si>
  <si>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</si>
  <si>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</si>
  <si>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</si>
  <si>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</si>
  <si>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</si>
  <si>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</si>
  <si>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713</t>
  </si>
  <si>
    <t>Izolace tepelné</t>
  </si>
  <si>
    <t>764</t>
  </si>
  <si>
    <t>Konstrukce klempířské</t>
  </si>
  <si>
    <t>766</t>
  </si>
  <si>
    <t>Konstrukce truhlářské</t>
  </si>
  <si>
    <t>767</t>
  </si>
  <si>
    <t>Konstrukce zámečnické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</si>
  <si>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</si>
  <si>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</si>
  <si>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</si>
  <si>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</si>
  <si>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</si>
  <si>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</si>
  <si>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</si>
  <si>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</si>
  <si>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</si>
  <si>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</si>
  <si>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</si>
  <si>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</si>
  <si>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</si>
  <si>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</si>
  <si>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</si>
  <si>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</si>
  <si>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</si>
  <si>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</si>
  <si>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</si>
  <si>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</si>
  <si>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</si>
  <si>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</si>
  <si>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</si>
  <si>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</si>
  <si>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</si>
  <si>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</si>
  <si>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</si>
  <si>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</si>
  <si>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</si>
  <si>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</si>
  <si>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</si>
  <si>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</si>
  <si>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</si>
  <si>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342264051RT2</t>
  </si>
  <si>
    <t>Podhled sádrokartonový, 1x ocelová konstrukce CD, bez izolace, 1x opláštěná, desky tl. 12,5 mm, vč.dod.desky Knauf RED GKF tl. 12,5 mm (odhad !)</t>
  </si>
  <si>
    <t>m2</t>
  </si>
  <si>
    <t>POL1_0</t>
  </si>
  <si>
    <t>342264098RT1</t>
  </si>
  <si>
    <t>Příplatek k sádrokartonovému podhledu za plochu do 10 m2, pro plochy do 2 m2</t>
  </si>
  <si>
    <t>416091071RT1</t>
  </si>
  <si>
    <t>Příplatek za napojení sádrokartonového podhledu na střešní okno, včetně dodávky materiálu</t>
  </si>
  <si>
    <t>kus</t>
  </si>
  <si>
    <t>602011184RT6</t>
  </si>
  <si>
    <t>Omítka na stěnách silikátová barevná,  ručně, zatíraná, zrnitost 1,5 mm(odhad 30% plochy ostění)</t>
  </si>
  <si>
    <t>602011191R00</t>
  </si>
  <si>
    <t>Podkladní nátěr na stěnách pod tenkovrstvé omítky barevné</t>
  </si>
  <si>
    <t>612409991R00</t>
  </si>
  <si>
    <t>Začištění omítek kolem oken,dveří apod.</t>
  </si>
  <si>
    <t>m</t>
  </si>
  <si>
    <t>612425931R00</t>
  </si>
  <si>
    <t>Omítka vápenná vnitřního ostění - štuková</t>
  </si>
  <si>
    <t>632451022R00</t>
  </si>
  <si>
    <t>Vyrovnávací potěr MC 15, v pásu, tl. 30 mm</t>
  </si>
  <si>
    <t>941955001R00</t>
  </si>
  <si>
    <t>Lešení lehké pomocné, výška podlahy do 1,2 m</t>
  </si>
  <si>
    <t>949942101R00</t>
  </si>
  <si>
    <t>Nájem za hydraulickou zvedací plošinu, H do 27 m</t>
  </si>
  <si>
    <t>h</t>
  </si>
  <si>
    <t>952901111R00</t>
  </si>
  <si>
    <t>Vyčištění budov o výšce podlaží do 4 m</t>
  </si>
  <si>
    <t>968083001R00</t>
  </si>
  <si>
    <t>Vybourání plastových oken do 1 m2</t>
  </si>
  <si>
    <t>968083002R00</t>
  </si>
  <si>
    <t>Vybourání plastových oken do 2 m2</t>
  </si>
  <si>
    <t>968083003R00</t>
  </si>
  <si>
    <t>Vybourání plastových oken do 4 m2</t>
  </si>
  <si>
    <t>968083012R00</t>
  </si>
  <si>
    <t>Vybourání plastových prosklených dveří pl.nad 2 m2</t>
  </si>
  <si>
    <t>968096001R00</t>
  </si>
  <si>
    <t xml:space="preserve">Bourání parapetů plastových š. do 20 cm </t>
  </si>
  <si>
    <t>978013191R00</t>
  </si>
  <si>
    <t>Otlučení omítek vnitřních stěn v rozsahu do 100 %, (ostění)</t>
  </si>
  <si>
    <t>963016111R00</t>
  </si>
  <si>
    <t>Demontáž podhledu SDK, kovová kce., 1xoplášť.12,5 mm, (odhad - bude faktur.dle skutečnosti)</t>
  </si>
  <si>
    <t>999281111R00</t>
  </si>
  <si>
    <t>Přesun hmot pro opravy a údržbu do výšky 25 m</t>
  </si>
  <si>
    <t>t</t>
  </si>
  <si>
    <t>POL7_0</t>
  </si>
  <si>
    <t>R713 91191</t>
  </si>
  <si>
    <t>Úprava a doplnění tepelné izolace okolo střeš.okna, NC</t>
  </si>
  <si>
    <t>998713203R00</t>
  </si>
  <si>
    <t>Přesun hmot pro izolace tepelné, výšky do 24 m</t>
  </si>
  <si>
    <t>R764 91 9999</t>
  </si>
  <si>
    <t>Demontáž, úprava a zpětná montáž střeš.krytiny, (pro výměnu střešních oken) - NC</t>
  </si>
  <si>
    <t>R764 81-9999</t>
  </si>
  <si>
    <t>Přechodový plech na venk.parapet, lak.Pz, NC</t>
  </si>
  <si>
    <t>998764203R00</t>
  </si>
  <si>
    <t>Přesun hmot pro klempířské konstr., výšky do 24 m</t>
  </si>
  <si>
    <t>766624814R00</t>
  </si>
  <si>
    <t>Demontáž střešního okna vel. do 780 x 1480 mm</t>
  </si>
  <si>
    <t>766624043R00</t>
  </si>
  <si>
    <t>Montáž střešních oken rozměr 78/140 - 160 cm</t>
  </si>
  <si>
    <t>766624047R00</t>
  </si>
  <si>
    <t>Montáž zateplovací sady pro střešní okna</t>
  </si>
  <si>
    <t>766624062R00</t>
  </si>
  <si>
    <t>Montáž předokenních rolet střešních oken</t>
  </si>
  <si>
    <t>6114050057R</t>
  </si>
  <si>
    <t>Okno střešní VELUX GGU 0066 MK08 780 x 1400 mm kyvné bezúdržbové</t>
  </si>
  <si>
    <t>POL3_0</t>
  </si>
  <si>
    <t>611405906R</t>
  </si>
  <si>
    <t>Sada zateplovací Velux BDX 2000 MK08 780 x 1400 mm</t>
  </si>
  <si>
    <t>611405604R</t>
  </si>
  <si>
    <t>Roleta zatemňující/plisovaná VELUX DFD MK08 Standard</t>
  </si>
  <si>
    <t>61140586R</t>
  </si>
  <si>
    <t>Markýza ovládání ruční Velux MHL MK08 Standard</t>
  </si>
  <si>
    <t>766711001R00</t>
  </si>
  <si>
    <t>Montáž plastových a dřevěných oken a balkonových dveří s vypěněním</t>
  </si>
  <si>
    <t>R766 912911</t>
  </si>
  <si>
    <t>Dodávka plastových oken Uw max 1,7, barva bílá (pol.O1+O2)</t>
  </si>
  <si>
    <t>R766 912913</t>
  </si>
  <si>
    <t>Dodávka plastových oken Uw max 1,2, barva bílá (pol.O3,4,5,6)</t>
  </si>
  <si>
    <t>R766 912916</t>
  </si>
  <si>
    <t>Dodávka platových balk.dveří Uw max.1,2, barva bílá (pol.O7+O8)</t>
  </si>
  <si>
    <t>R766 912921</t>
  </si>
  <si>
    <t>D+M spojovací prvek okno x balkonové dveře, NC</t>
  </si>
  <si>
    <t>766694111R00</t>
  </si>
  <si>
    <t>Montáž parapetních desek š.do 30 cm,dl.do 100 cm</t>
  </si>
  <si>
    <t>766694112R00</t>
  </si>
  <si>
    <t>Montáž parapetních desek š.do 30 cm,dl.do 160 cm</t>
  </si>
  <si>
    <t>766694113R00</t>
  </si>
  <si>
    <t>Montáž parapetních desek š.do 30 cm,dl.do 260 cm</t>
  </si>
  <si>
    <t>R611 91293</t>
  </si>
  <si>
    <t>Parapetní deska plastová š.200mm</t>
  </si>
  <si>
    <t>766601161R00</t>
  </si>
  <si>
    <t>Montáž těsnění připoj. spáry, (expanzní páska + parotěsná folie)</t>
  </si>
  <si>
    <t>28355352R</t>
  </si>
  <si>
    <t>Páska těsnicí expanzní</t>
  </si>
  <si>
    <t>2835527983R</t>
  </si>
  <si>
    <t>Fólie okenní parotěsná</t>
  </si>
  <si>
    <t>998766203R00</t>
  </si>
  <si>
    <t>Přesun hmot pro truhlářské konstr., výšky do 24 m</t>
  </si>
  <si>
    <t>767641021R00</t>
  </si>
  <si>
    <t>Montáž vstupních hliníkových dveří s vypěněním</t>
  </si>
  <si>
    <t>R767 99191</t>
  </si>
  <si>
    <t>Dodávka Al dveří Uw max 1,2, provedení dle PD, (D1, D2)</t>
  </si>
  <si>
    <t>998767203R00</t>
  </si>
  <si>
    <t>Přesun hmot pro zámečnické konstr., výšky do 24 m</t>
  </si>
  <si>
    <t>784191101R00</t>
  </si>
  <si>
    <t>Penetrace podkladu univerzální Primalex 1x</t>
  </si>
  <si>
    <t>784195212R00</t>
  </si>
  <si>
    <t>Malba Primalex Plus, bílá, bez penetrace, 2 x</t>
  </si>
  <si>
    <t>979 08-2111.R00</t>
  </si>
  <si>
    <t>Vnitrostaveništní doprava suti do 10 m</t>
  </si>
  <si>
    <t>POL8_0</t>
  </si>
  <si>
    <t>979082121R00</t>
  </si>
  <si>
    <t>Příplatek k vnitrost. dopravě suti za dalších 5 m</t>
  </si>
  <si>
    <t>979011111R00</t>
  </si>
  <si>
    <t>Svislá doprava suti a vybour. hmot za 2.NP a 1.PP</t>
  </si>
  <si>
    <t>979011121R00</t>
  </si>
  <si>
    <t>Příplatek za každé další podlaží</t>
  </si>
  <si>
    <t>979081111R00</t>
  </si>
  <si>
    <t>Odvoz suti a vybour. hmot na skládku do 1 km</t>
  </si>
  <si>
    <t>979081121R00</t>
  </si>
  <si>
    <t>Příplatek k odvozu za každý další 1 km</t>
  </si>
  <si>
    <t>979990163R00</t>
  </si>
  <si>
    <t>Poplatek za uložení suti - plast + sklo, skupina odpadu 170904</t>
  </si>
  <si>
    <t>979990107R00</t>
  </si>
  <si>
    <t>Poplatek za uložení suti - směs betonu, cihel, dřeva, skupina odpadu 170904</t>
  </si>
  <si>
    <t>005 21-1030.R</t>
  </si>
  <si>
    <t xml:space="preserve">Dočasná dopravní opatření </t>
  </si>
  <si>
    <t>Soubor</t>
  </si>
  <si>
    <t>POL99_0</t>
  </si>
  <si>
    <t>005 21-1080.R</t>
  </si>
  <si>
    <t xml:space="preserve">Bezpečnostní a hygienická opatření na staveništi </t>
  </si>
  <si>
    <t>005 12-1010.R</t>
  </si>
  <si>
    <t>Vybudování zařízení staveniště</t>
  </si>
  <si>
    <t>005 12-1020.R</t>
  </si>
  <si>
    <t xml:space="preserve">Provoz zařízení staveniště </t>
  </si>
  <si>
    <t>005 12-1030.R</t>
  </si>
  <si>
    <t>Odstranění zařízení staveniště</t>
  </si>
  <si>
    <t>005 12-2010.R</t>
  </si>
  <si>
    <t xml:space="preserve">Provoz objednatele </t>
  </si>
  <si>
    <t>005 12-4010.R</t>
  </si>
  <si>
    <t>Koordinační činnost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</si>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</sst>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9" xfId="0" applyNumberFormat="1" applyFill="1" applyBorder="1" applyAlignment="1">
      <alignment vertical="top" shrinkToFit="1"/>
    </xf>
    <xf numFmtId="16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5" borderId="39" xfId="0" applyNumberFormat="1" applyFont="1" applyFill="1" applyBorder="1" applyAlignment="1"/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8" t="s">
        <v>39</v>
      </c>
      <c r="B2" s="198"/>
      <c r="C2" s="198"/>
      <c r="D2" s="198"/>
      <c r="E2" s="198"/>
      <c r="F2" s="198"/>
      <c r="G2" s="19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6"/>
  <sheetViews>
    <sheetView showGridLines="0" topLeftCell="B18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6" t="s">
        <v>42</v>
      </c>
      <c r="C1" s="227"/>
      <c r="D1" s="227"/>
      <c r="E1" s="227"/>
      <c r="F1" s="227"/>
      <c r="G1" s="227"/>
      <c r="H1" s="227"/>
      <c r="I1" s="227"/>
      <c r="J1" s="228"/>
    </row>
    <row r="2" spans="1:15" ht="23.25" customHeight="1" x14ac:dyDescent="0.2">
      <c r="A2" s="4"/>
      <c r="B2" s="79" t="s">
        <v>40</v>
      </c>
      <c r="C2" s="80"/>
      <c r="D2" s="243" t="s">
        <v>46</v>
      </c>
      <c r="E2" s="244"/>
      <c r="F2" s="244"/>
      <c r="G2" s="244"/>
      <c r="H2" s="244"/>
      <c r="I2" s="244"/>
      <c r="J2" s="245"/>
      <c r="O2" s="2"/>
    </row>
    <row r="3" spans="1:15" ht="23.25" customHeight="1" x14ac:dyDescent="0.2">
      <c r="A3" s="4"/>
      <c r="B3" s="81" t="s">
        <v>45</v>
      </c>
      <c r="C3" s="82"/>
      <c r="D3" s="206" t="s">
        <v>43</v>
      </c>
      <c r="E3" s="207"/>
      <c r="F3" s="207"/>
      <c r="G3" s="207"/>
      <c r="H3" s="207"/>
      <c r="I3" s="207"/>
      <c r="J3" s="208"/>
    </row>
    <row r="4" spans="1:15" ht="23.25" hidden="1" customHeight="1" x14ac:dyDescent="0.2">
      <c r="A4" s="4"/>
      <c r="B4" s="83" t="s">
        <v>44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/>
      <c r="J5" s="11"/>
    </row>
    <row r="6" spans="1:15" ht="15.75" customHeight="1" x14ac:dyDescent="0.2">
      <c r="A6" s="4"/>
      <c r="B6" s="39"/>
      <c r="C6" s="25"/>
      <c r="D6" s="89"/>
      <c r="E6" s="25"/>
      <c r="F6" s="25"/>
      <c r="G6" s="25"/>
      <c r="H6" s="27" t="s">
        <v>34</v>
      </c>
      <c r="I6" s="89"/>
      <c r="J6" s="11"/>
    </row>
    <row r="7" spans="1:15" ht="15.75" customHeight="1" x14ac:dyDescent="0.2">
      <c r="A7" s="4"/>
      <c r="B7" s="40"/>
      <c r="C7" s="90"/>
      <c r="D7" s="78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8"/>
      <c r="E11" s="238"/>
      <c r="F11" s="238"/>
      <c r="G11" s="238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3"/>
      <c r="E12" s="223"/>
      <c r="F12" s="223"/>
      <c r="G12" s="223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4"/>
      <c r="E13" s="224"/>
      <c r="F13" s="224"/>
      <c r="G13" s="224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6"/>
      <c r="F15" s="246"/>
      <c r="G15" s="219"/>
      <c r="H15" s="219"/>
      <c r="I15" s="219" t="s">
        <v>28</v>
      </c>
      <c r="J15" s="220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21"/>
      <c r="F16" s="222"/>
      <c r="G16" s="221"/>
      <c r="H16" s="222"/>
      <c r="I16" s="221">
        <f>SUMIF(F47:F62,A16,I47:I62)+SUMIF(F47:F62,"PSU",I47:I62)</f>
        <v>0</v>
      </c>
      <c r="J16" s="235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21"/>
      <c r="F17" s="222"/>
      <c r="G17" s="221"/>
      <c r="H17" s="222"/>
      <c r="I17" s="221">
        <f>SUMIF(F47:F62,A17,I47:I62)</f>
        <v>0</v>
      </c>
      <c r="J17" s="235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21"/>
      <c r="F18" s="222"/>
      <c r="G18" s="221"/>
      <c r="H18" s="222"/>
      <c r="I18" s="221">
        <f>SUMIF(F47:F62,A18,I47:I62)</f>
        <v>0</v>
      </c>
      <c r="J18" s="235"/>
    </row>
    <row r="19" spans="1:10" ht="23.25" customHeight="1" x14ac:dyDescent="0.2">
      <c r="A19" s="139" t="s">
        <v>82</v>
      </c>
      <c r="B19" s="140" t="s">
        <v>26</v>
      </c>
      <c r="C19" s="56"/>
      <c r="D19" s="57"/>
      <c r="E19" s="221"/>
      <c r="F19" s="222"/>
      <c r="G19" s="221"/>
      <c r="H19" s="222"/>
      <c r="I19" s="221">
        <f>SUMIF(F47:F62,A19,I47:I62)</f>
        <v>0</v>
      </c>
      <c r="J19" s="235"/>
    </row>
    <row r="20" spans="1:10" ht="23.25" customHeight="1" x14ac:dyDescent="0.2">
      <c r="A20" s="139" t="s">
        <v>81</v>
      </c>
      <c r="B20" s="140" t="s">
        <v>27</v>
      </c>
      <c r="C20" s="56"/>
      <c r="D20" s="57"/>
      <c r="E20" s="221"/>
      <c r="F20" s="222"/>
      <c r="G20" s="221"/>
      <c r="H20" s="222"/>
      <c r="I20" s="221">
        <f>SUMIF(F47:F62,A20,I47:I62)</f>
        <v>0</v>
      </c>
      <c r="J20" s="235"/>
    </row>
    <row r="21" spans="1:10" ht="23.25" customHeight="1" x14ac:dyDescent="0.2">
      <c r="A21" s="4"/>
      <c r="B21" s="72" t="s">
        <v>28</v>
      </c>
      <c r="C21" s="73"/>
      <c r="D21" s="74"/>
      <c r="E21" s="236"/>
      <c r="F21" s="237"/>
      <c r="G21" s="236"/>
      <c r="H21" s="237"/>
      <c r="I21" s="236">
        <f>SUM(I16:J20)</f>
        <v>0</v>
      </c>
      <c r="J21" s="242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233">
        <f>ZakladDPHSniVypocet</f>
        <v>0</v>
      </c>
      <c r="H23" s="234"/>
      <c r="I23" s="234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240">
        <f>ZakladDPHSni*SazbaDPH1/100</f>
        <v>0</v>
      </c>
      <c r="H24" s="241"/>
      <c r="I24" s="241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3">
        <f>ZakladDPHZaklVypocet</f>
        <v>0</v>
      </c>
      <c r="H25" s="234"/>
      <c r="I25" s="234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9">
        <f>ZakladDPHZakl*SazbaDPH2/100</f>
        <v>0</v>
      </c>
      <c r="H26" s="230"/>
      <c r="I26" s="230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1">
        <f>0</f>
        <v>0</v>
      </c>
      <c r="H27" s="231"/>
      <c r="I27" s="231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8">
        <f>ZakladDPHSniVypocet+ZakladDPHZaklVypocet</f>
        <v>0</v>
      </c>
      <c r="H28" s="218"/>
      <c r="I28" s="218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2">
        <f>ZakladDPHSni+DPHSni+ZakladDPHZakl+DPHZakl+Zaokrouhleni</f>
        <v>0</v>
      </c>
      <c r="H29" s="232"/>
      <c r="I29" s="232"/>
      <c r="J29" s="117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46076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5"/>
      <c r="E34" s="225"/>
      <c r="F34" s="30"/>
      <c r="G34" s="225"/>
      <c r="H34" s="225"/>
      <c r="I34" s="225"/>
      <c r="J34" s="36"/>
    </row>
    <row r="35" spans="1:10" ht="12.75" customHeight="1" x14ac:dyDescent="0.2">
      <c r="A35" s="4"/>
      <c r="B35" s="4"/>
      <c r="C35" s="5"/>
      <c r="D35" s="239" t="s">
        <v>2</v>
      </c>
      <c r="E35" s="239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48</v>
      </c>
      <c r="C39" s="209" t="s">
        <v>46</v>
      </c>
      <c r="D39" s="210"/>
      <c r="E39" s="210"/>
      <c r="F39" s="106">
        <f>'Rozpočet Pol'!AC94</f>
        <v>0</v>
      </c>
      <c r="G39" s="107">
        <f>'Rozpočet Pol'!AD94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1" t="s">
        <v>49</v>
      </c>
      <c r="C40" s="212"/>
      <c r="D40" s="212"/>
      <c r="E40" s="213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51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52</v>
      </c>
      <c r="G46" s="127"/>
      <c r="H46" s="127"/>
      <c r="I46" s="214" t="s">
        <v>28</v>
      </c>
      <c r="J46" s="214"/>
    </row>
    <row r="47" spans="1:10" ht="25.5" customHeight="1" x14ac:dyDescent="0.2">
      <c r="A47" s="120"/>
      <c r="B47" s="128" t="s">
        <v>53</v>
      </c>
      <c r="C47" s="216" t="s">
        <v>54</v>
      </c>
      <c r="D47" s="217"/>
      <c r="E47" s="217"/>
      <c r="F47" s="130" t="s">
        <v>23</v>
      </c>
      <c r="G47" s="131"/>
      <c r="H47" s="131"/>
      <c r="I47" s="215">
        <f>'Rozpočet Pol'!G8</f>
        <v>0</v>
      </c>
      <c r="J47" s="215"/>
    </row>
    <row r="48" spans="1:10" ht="25.5" customHeight="1" x14ac:dyDescent="0.2">
      <c r="A48" s="120"/>
      <c r="B48" s="122" t="s">
        <v>55</v>
      </c>
      <c r="C48" s="201" t="s">
        <v>56</v>
      </c>
      <c r="D48" s="202"/>
      <c r="E48" s="202"/>
      <c r="F48" s="132" t="s">
        <v>23</v>
      </c>
      <c r="G48" s="133"/>
      <c r="H48" s="133"/>
      <c r="I48" s="200">
        <f>'Rozpočet Pol'!G12</f>
        <v>0</v>
      </c>
      <c r="J48" s="200"/>
    </row>
    <row r="49" spans="1:10" ht="25.5" customHeight="1" x14ac:dyDescent="0.2">
      <c r="A49" s="120"/>
      <c r="B49" s="122" t="s">
        <v>57</v>
      </c>
      <c r="C49" s="201" t="s">
        <v>58</v>
      </c>
      <c r="D49" s="202"/>
      <c r="E49" s="202"/>
      <c r="F49" s="132" t="s">
        <v>23</v>
      </c>
      <c r="G49" s="133"/>
      <c r="H49" s="133"/>
      <c r="I49" s="200">
        <f>'Rozpočet Pol'!G15</f>
        <v>0</v>
      </c>
      <c r="J49" s="200"/>
    </row>
    <row r="50" spans="1:10" ht="25.5" customHeight="1" x14ac:dyDescent="0.2">
      <c r="A50" s="120"/>
      <c r="B50" s="122" t="s">
        <v>59</v>
      </c>
      <c r="C50" s="201" t="s">
        <v>60</v>
      </c>
      <c r="D50" s="202"/>
      <c r="E50" s="202"/>
      <c r="F50" s="132" t="s">
        <v>23</v>
      </c>
      <c r="G50" s="133"/>
      <c r="H50" s="133"/>
      <c r="I50" s="200">
        <f>'Rozpočet Pol'!G18</f>
        <v>0</v>
      </c>
      <c r="J50" s="200"/>
    </row>
    <row r="51" spans="1:10" ht="25.5" customHeight="1" x14ac:dyDescent="0.2">
      <c r="A51" s="120"/>
      <c r="B51" s="122" t="s">
        <v>61</v>
      </c>
      <c r="C51" s="201" t="s">
        <v>62</v>
      </c>
      <c r="D51" s="202"/>
      <c r="E51" s="202"/>
      <c r="F51" s="132" t="s">
        <v>23</v>
      </c>
      <c r="G51" s="133"/>
      <c r="H51" s="133"/>
      <c r="I51" s="200">
        <f>'Rozpočet Pol'!G20</f>
        <v>0</v>
      </c>
      <c r="J51" s="200"/>
    </row>
    <row r="52" spans="1:10" ht="25.5" customHeight="1" x14ac:dyDescent="0.2">
      <c r="A52" s="120"/>
      <c r="B52" s="122" t="s">
        <v>63</v>
      </c>
      <c r="C52" s="201" t="s">
        <v>64</v>
      </c>
      <c r="D52" s="202"/>
      <c r="E52" s="202"/>
      <c r="F52" s="132" t="s">
        <v>23</v>
      </c>
      <c r="G52" s="133"/>
      <c r="H52" s="133"/>
      <c r="I52" s="200">
        <f>'Rozpočet Pol'!G23</f>
        <v>0</v>
      </c>
      <c r="J52" s="200"/>
    </row>
    <row r="53" spans="1:10" ht="25.5" customHeight="1" x14ac:dyDescent="0.2">
      <c r="A53" s="120"/>
      <c r="B53" s="122" t="s">
        <v>65</v>
      </c>
      <c r="C53" s="201" t="s">
        <v>66</v>
      </c>
      <c r="D53" s="202"/>
      <c r="E53" s="202"/>
      <c r="F53" s="132" t="s">
        <v>23</v>
      </c>
      <c r="G53" s="133"/>
      <c r="H53" s="133"/>
      <c r="I53" s="200">
        <f>'Rozpočet Pol'!G25</f>
        <v>0</v>
      </c>
      <c r="J53" s="200"/>
    </row>
    <row r="54" spans="1:10" ht="25.5" customHeight="1" x14ac:dyDescent="0.2">
      <c r="A54" s="120"/>
      <c r="B54" s="122" t="s">
        <v>67</v>
      </c>
      <c r="C54" s="201" t="s">
        <v>68</v>
      </c>
      <c r="D54" s="202"/>
      <c r="E54" s="202"/>
      <c r="F54" s="132" t="s">
        <v>23</v>
      </c>
      <c r="G54" s="133"/>
      <c r="H54" s="133"/>
      <c r="I54" s="200">
        <f>'Rozpočet Pol'!G34</f>
        <v>0</v>
      </c>
      <c r="J54" s="200"/>
    </row>
    <row r="55" spans="1:10" ht="25.5" customHeight="1" x14ac:dyDescent="0.2">
      <c r="A55" s="120"/>
      <c r="B55" s="122" t="s">
        <v>69</v>
      </c>
      <c r="C55" s="201" t="s">
        <v>70</v>
      </c>
      <c r="D55" s="202"/>
      <c r="E55" s="202"/>
      <c r="F55" s="132" t="s">
        <v>24</v>
      </c>
      <c r="G55" s="133"/>
      <c r="H55" s="133"/>
      <c r="I55" s="200">
        <f>'Rozpočet Pol'!G36</f>
        <v>0</v>
      </c>
      <c r="J55" s="200"/>
    </row>
    <row r="56" spans="1:10" ht="25.5" customHeight="1" x14ac:dyDescent="0.2">
      <c r="A56" s="120"/>
      <c r="B56" s="122" t="s">
        <v>71</v>
      </c>
      <c r="C56" s="201" t="s">
        <v>72</v>
      </c>
      <c r="D56" s="202"/>
      <c r="E56" s="202"/>
      <c r="F56" s="132" t="s">
        <v>24</v>
      </c>
      <c r="G56" s="133"/>
      <c r="H56" s="133"/>
      <c r="I56" s="200">
        <f>'Rozpočet Pol'!G39</f>
        <v>0</v>
      </c>
      <c r="J56" s="200"/>
    </row>
    <row r="57" spans="1:10" ht="25.5" customHeight="1" x14ac:dyDescent="0.2">
      <c r="A57" s="120"/>
      <c r="B57" s="122" t="s">
        <v>73</v>
      </c>
      <c r="C57" s="201" t="s">
        <v>74</v>
      </c>
      <c r="D57" s="202"/>
      <c r="E57" s="202"/>
      <c r="F57" s="132" t="s">
        <v>24</v>
      </c>
      <c r="G57" s="133"/>
      <c r="H57" s="133"/>
      <c r="I57" s="200">
        <f>'Rozpočet Pol'!G43</f>
        <v>0</v>
      </c>
      <c r="J57" s="200"/>
    </row>
    <row r="58" spans="1:10" ht="25.5" customHeight="1" x14ac:dyDescent="0.2">
      <c r="A58" s="120"/>
      <c r="B58" s="122" t="s">
        <v>75</v>
      </c>
      <c r="C58" s="201" t="s">
        <v>76</v>
      </c>
      <c r="D58" s="202"/>
      <c r="E58" s="202"/>
      <c r="F58" s="132" t="s">
        <v>24</v>
      </c>
      <c r="G58" s="133"/>
      <c r="H58" s="133"/>
      <c r="I58" s="200">
        <f>'Rozpočet Pol'!G68</f>
        <v>0</v>
      </c>
      <c r="J58" s="200"/>
    </row>
    <row r="59" spans="1:10" ht="25.5" customHeight="1" x14ac:dyDescent="0.2">
      <c r="A59" s="120"/>
      <c r="B59" s="122" t="s">
        <v>77</v>
      </c>
      <c r="C59" s="201" t="s">
        <v>78</v>
      </c>
      <c r="D59" s="202"/>
      <c r="E59" s="202"/>
      <c r="F59" s="132" t="s">
        <v>24</v>
      </c>
      <c r="G59" s="133"/>
      <c r="H59" s="133"/>
      <c r="I59" s="200">
        <f>'Rozpočet Pol'!G72</f>
        <v>0</v>
      </c>
      <c r="J59" s="200"/>
    </row>
    <row r="60" spans="1:10" ht="25.5" customHeight="1" x14ac:dyDescent="0.2">
      <c r="A60" s="120"/>
      <c r="B60" s="122" t="s">
        <v>79</v>
      </c>
      <c r="C60" s="201" t="s">
        <v>80</v>
      </c>
      <c r="D60" s="202"/>
      <c r="E60" s="202"/>
      <c r="F60" s="132" t="s">
        <v>23</v>
      </c>
      <c r="G60" s="133"/>
      <c r="H60" s="133"/>
      <c r="I60" s="200">
        <f>'Rozpočet Pol'!G75</f>
        <v>0</v>
      </c>
      <c r="J60" s="200"/>
    </row>
    <row r="61" spans="1:10" ht="25.5" customHeight="1" x14ac:dyDescent="0.2">
      <c r="A61" s="120"/>
      <c r="B61" s="122" t="s">
        <v>81</v>
      </c>
      <c r="C61" s="201" t="s">
        <v>27</v>
      </c>
      <c r="D61" s="202"/>
      <c r="E61" s="202"/>
      <c r="F61" s="132" t="s">
        <v>81</v>
      </c>
      <c r="G61" s="133"/>
      <c r="H61" s="133"/>
      <c r="I61" s="200">
        <f>'Rozpočet Pol'!G84</f>
        <v>0</v>
      </c>
      <c r="J61" s="200"/>
    </row>
    <row r="62" spans="1:10" ht="25.5" customHeight="1" x14ac:dyDescent="0.2">
      <c r="A62" s="120"/>
      <c r="B62" s="129" t="s">
        <v>82</v>
      </c>
      <c r="C62" s="204" t="s">
        <v>26</v>
      </c>
      <c r="D62" s="205"/>
      <c r="E62" s="205"/>
      <c r="F62" s="134" t="s">
        <v>82</v>
      </c>
      <c r="G62" s="135"/>
      <c r="H62" s="135"/>
      <c r="I62" s="203">
        <f>'Rozpočet Pol'!G87</f>
        <v>0</v>
      </c>
      <c r="J62" s="203"/>
    </row>
    <row r="63" spans="1:10" ht="25.5" customHeight="1" x14ac:dyDescent="0.2">
      <c r="A63" s="121"/>
      <c r="B63" s="125" t="s">
        <v>1</v>
      </c>
      <c r="C63" s="125"/>
      <c r="D63" s="126"/>
      <c r="E63" s="126"/>
      <c r="F63" s="136"/>
      <c r="G63" s="137"/>
      <c r="H63" s="137"/>
      <c r="I63" s="199">
        <f>SUM(I47:I62)</f>
        <v>0</v>
      </c>
      <c r="J63" s="199"/>
    </row>
    <row r="64" spans="1:10" x14ac:dyDescent="0.2">
      <c r="F64" s="138"/>
      <c r="G64" s="94"/>
      <c r="H64" s="138"/>
      <c r="I64" s="94"/>
      <c r="J64" s="94"/>
    </row>
    <row r="65" spans="6:10" x14ac:dyDescent="0.2">
      <c r="F65" s="138"/>
      <c r="G65" s="94"/>
      <c r="H65" s="138"/>
      <c r="I65" s="94"/>
      <c r="J65" s="94"/>
    </row>
    <row r="66" spans="6:10" x14ac:dyDescent="0.2">
      <c r="F66" s="138"/>
      <c r="G66" s="94"/>
      <c r="H66" s="138"/>
      <c r="I66" s="94"/>
      <c r="J66" s="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3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  <mergeCell ref="C50:E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3:J63"/>
    <mergeCell ref="I60:J60"/>
    <mergeCell ref="C60:E60"/>
    <mergeCell ref="I61:J61"/>
    <mergeCell ref="C61:E61"/>
    <mergeCell ref="I62:J62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7" t="s">
        <v>6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77" t="s">
        <v>41</v>
      </c>
      <c r="B2" s="76"/>
      <c r="C2" s="249"/>
      <c r="D2" s="249"/>
      <c r="E2" s="249"/>
      <c r="F2" s="249"/>
      <c r="G2" s="250"/>
    </row>
    <row r="3" spans="1:7" ht="24.95" hidden="1" customHeight="1" x14ac:dyDescent="0.2">
      <c r="A3" s="77" t="s">
        <v>7</v>
      </c>
      <c r="B3" s="76"/>
      <c r="C3" s="249"/>
      <c r="D3" s="249"/>
      <c r="E3" s="249"/>
      <c r="F3" s="249"/>
      <c r="G3" s="250"/>
    </row>
    <row r="4" spans="1:7" ht="24.95" hidden="1" customHeight="1" x14ac:dyDescent="0.2">
      <c r="A4" s="77" t="s">
        <v>8</v>
      </c>
      <c r="B4" s="76"/>
      <c r="C4" s="249"/>
      <c r="D4" s="249"/>
      <c r="E4" s="249"/>
      <c r="F4" s="249"/>
      <c r="G4" s="250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04"/>
  <sheetViews>
    <sheetView tabSelected="1" workbookViewId="0">
      <selection activeCell="Y9" sqref="Y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251" t="s">
        <v>6</v>
      </c>
      <c r="B1" s="251"/>
      <c r="C1" s="251"/>
      <c r="D1" s="251"/>
      <c r="E1" s="251"/>
      <c r="F1" s="251"/>
      <c r="G1" s="251"/>
      <c r="AE1" t="s">
        <v>84</v>
      </c>
    </row>
    <row r="2" spans="1:60" ht="24.95" customHeight="1" x14ac:dyDescent="0.2">
      <c r="A2" s="143" t="s">
        <v>83</v>
      </c>
      <c r="B2" s="141"/>
      <c r="C2" s="252" t="s">
        <v>46</v>
      </c>
      <c r="D2" s="253"/>
      <c r="E2" s="253"/>
      <c r="F2" s="253"/>
      <c r="G2" s="254"/>
      <c r="AE2" t="s">
        <v>85</v>
      </c>
    </row>
    <row r="3" spans="1:60" ht="24.95" customHeight="1" x14ac:dyDescent="0.2">
      <c r="A3" s="144" t="s">
        <v>7</v>
      </c>
      <c r="B3" s="142"/>
      <c r="C3" s="255" t="s">
        <v>43</v>
      </c>
      <c r="D3" s="256"/>
      <c r="E3" s="256"/>
      <c r="F3" s="256"/>
      <c r="G3" s="257"/>
      <c r="AE3" t="s">
        <v>86</v>
      </c>
    </row>
    <row r="4" spans="1:60" ht="24.95" hidden="1" customHeight="1" x14ac:dyDescent="0.2">
      <c r="A4" s="144" t="s">
        <v>8</v>
      </c>
      <c r="B4" s="142"/>
      <c r="C4" s="255"/>
      <c r="D4" s="256"/>
      <c r="E4" s="256"/>
      <c r="F4" s="256"/>
      <c r="G4" s="257"/>
      <c r="AE4" t="s">
        <v>87</v>
      </c>
    </row>
    <row r="5" spans="1:60" hidden="1" x14ac:dyDescent="0.2">
      <c r="A5" s="145" t="s">
        <v>88</v>
      </c>
      <c r="B5" s="146"/>
      <c r="C5" s="147"/>
      <c r="D5" s="148"/>
      <c r="E5" s="148"/>
      <c r="F5" s="148"/>
      <c r="G5" s="149"/>
      <c r="AE5" t="s">
        <v>89</v>
      </c>
    </row>
    <row r="7" spans="1:60" ht="38.25" x14ac:dyDescent="0.2">
      <c r="A7" s="154" t="s">
        <v>90</v>
      </c>
      <c r="B7" s="155" t="s">
        <v>91</v>
      </c>
      <c r="C7" s="155" t="s">
        <v>92</v>
      </c>
      <c r="D7" s="154" t="s">
        <v>93</v>
      </c>
      <c r="E7" s="154" t="s">
        <v>94</v>
      </c>
      <c r="F7" s="150" t="s">
        <v>95</v>
      </c>
      <c r="G7" s="172" t="s">
        <v>28</v>
      </c>
      <c r="H7" s="173" t="s">
        <v>29</v>
      </c>
      <c r="I7" s="173" t="s">
        <v>96</v>
      </c>
      <c r="J7" s="173" t="s">
        <v>30</v>
      </c>
      <c r="K7" s="173" t="s">
        <v>97</v>
      </c>
      <c r="L7" s="173" t="s">
        <v>98</v>
      </c>
      <c r="M7" s="173" t="s">
        <v>99</v>
      </c>
      <c r="N7" s="173" t="s">
        <v>100</v>
      </c>
      <c r="O7" s="173" t="s">
        <v>101</v>
      </c>
      <c r="P7" s="173" t="s">
        <v>102</v>
      </c>
      <c r="Q7" s="173" t="s">
        <v>103</v>
      </c>
      <c r="R7" s="173" t="s">
        <v>104</v>
      </c>
      <c r="S7" s="173" t="s">
        <v>105</v>
      </c>
      <c r="T7" s="173" t="s">
        <v>106</v>
      </c>
      <c r="U7" s="157" t="s">
        <v>107</v>
      </c>
    </row>
    <row r="8" spans="1:60" x14ac:dyDescent="0.2">
      <c r="A8" s="174" t="s">
        <v>108</v>
      </c>
      <c r="B8" s="175" t="s">
        <v>53</v>
      </c>
      <c r="C8" s="176" t="s">
        <v>54</v>
      </c>
      <c r="D8" s="177"/>
      <c r="E8" s="178"/>
      <c r="F8" s="179"/>
      <c r="G8" s="179">
        <f>SUMIF(AE9:AE11,"&lt;&gt;NOR",G9:G11)</f>
        <v>0</v>
      </c>
      <c r="H8" s="179"/>
      <c r="I8" s="179">
        <f>SUM(I9:I11)</f>
        <v>0</v>
      </c>
      <c r="J8" s="179"/>
      <c r="K8" s="179">
        <f>SUM(K9:K11)</f>
        <v>0</v>
      </c>
      <c r="L8" s="179"/>
      <c r="M8" s="179">
        <f>SUM(M9:M11)</f>
        <v>0</v>
      </c>
      <c r="N8" s="156"/>
      <c r="O8" s="156">
        <f>SUM(O9:O11)</f>
        <v>0.14813000000000001</v>
      </c>
      <c r="P8" s="156"/>
      <c r="Q8" s="156">
        <f>SUM(Q9:Q11)</f>
        <v>0</v>
      </c>
      <c r="R8" s="156"/>
      <c r="S8" s="156"/>
      <c r="T8" s="174"/>
      <c r="U8" s="156">
        <f>SUM(U9:U11)</f>
        <v>13.46</v>
      </c>
      <c r="AE8" t="s">
        <v>109</v>
      </c>
    </row>
    <row r="9" spans="1:60" ht="33.75" outlineLevel="1" x14ac:dyDescent="0.2">
      <c r="A9" s="152">
        <v>1</v>
      </c>
      <c r="B9" s="158" t="s">
        <v>110</v>
      </c>
      <c r="C9" s="192" t="s">
        <v>111</v>
      </c>
      <c r="D9" s="160" t="s">
        <v>112</v>
      </c>
      <c r="E9" s="166">
        <v>6.1040000000000001</v>
      </c>
      <c r="F9" s="169"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12</v>
      </c>
      <c r="M9" s="170">
        <f>G9*(1+L9/100)</f>
        <v>0</v>
      </c>
      <c r="N9" s="161">
        <v>1.3520000000000001E-2</v>
      </c>
      <c r="O9" s="161">
        <f>ROUND(E9*N9,5)</f>
        <v>8.2530000000000006E-2</v>
      </c>
      <c r="P9" s="161">
        <v>0</v>
      </c>
      <c r="Q9" s="161">
        <f>ROUND(E9*P9,5)</f>
        <v>0</v>
      </c>
      <c r="R9" s="161"/>
      <c r="S9" s="161"/>
      <c r="T9" s="162">
        <v>0.95</v>
      </c>
      <c r="U9" s="161">
        <f>ROUND(E9*T9,2)</f>
        <v>5.8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113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ht="22.5" outlineLevel="1" x14ac:dyDescent="0.2">
      <c r="A10" s="152">
        <v>2</v>
      </c>
      <c r="B10" s="158" t="s">
        <v>114</v>
      </c>
      <c r="C10" s="192" t="s">
        <v>115</v>
      </c>
      <c r="D10" s="160" t="s">
        <v>112</v>
      </c>
      <c r="E10" s="166">
        <v>6.1040000000000001</v>
      </c>
      <c r="F10" s="169">
        <f>H10+J10</f>
        <v>0</v>
      </c>
      <c r="G10" s="170">
        <f>ROUND(E10*F10,2)</f>
        <v>0</v>
      </c>
      <c r="H10" s="170"/>
      <c r="I10" s="170">
        <f>ROUND(E10*H10,2)</f>
        <v>0</v>
      </c>
      <c r="J10" s="170"/>
      <c r="K10" s="170">
        <f>ROUND(E10*J10,2)</f>
        <v>0</v>
      </c>
      <c r="L10" s="170">
        <v>12</v>
      </c>
      <c r="M10" s="170">
        <f>G10*(1+L10/100)</f>
        <v>0</v>
      </c>
      <c r="N10" s="161">
        <v>0</v>
      </c>
      <c r="O10" s="161">
        <f>ROUND(E10*N10,5)</f>
        <v>0</v>
      </c>
      <c r="P10" s="161">
        <v>0</v>
      </c>
      <c r="Q10" s="161">
        <f>ROUND(E10*P10,5)</f>
        <v>0</v>
      </c>
      <c r="R10" s="161"/>
      <c r="S10" s="161"/>
      <c r="T10" s="162">
        <v>0.57999999999999996</v>
      </c>
      <c r="U10" s="161">
        <f>ROUND(E10*T10,2)</f>
        <v>3.54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113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2">
        <v>3</v>
      </c>
      <c r="B11" s="158" t="s">
        <v>116</v>
      </c>
      <c r="C11" s="192" t="s">
        <v>117</v>
      </c>
      <c r="D11" s="160" t="s">
        <v>118</v>
      </c>
      <c r="E11" s="166">
        <v>4</v>
      </c>
      <c r="F11" s="169">
        <f>H11+J11</f>
        <v>0</v>
      </c>
      <c r="G11" s="170">
        <f>ROUND(E11*F11,2)</f>
        <v>0</v>
      </c>
      <c r="H11" s="170"/>
      <c r="I11" s="170">
        <f>ROUND(E11*H11,2)</f>
        <v>0</v>
      </c>
      <c r="J11" s="170"/>
      <c r="K11" s="170">
        <f>ROUND(E11*J11,2)</f>
        <v>0</v>
      </c>
      <c r="L11" s="170">
        <v>12</v>
      </c>
      <c r="M11" s="170">
        <f>G11*(1+L11/100)</f>
        <v>0</v>
      </c>
      <c r="N11" s="161">
        <v>1.6400000000000001E-2</v>
      </c>
      <c r="O11" s="161">
        <f>ROUND(E11*N11,5)</f>
        <v>6.5600000000000006E-2</v>
      </c>
      <c r="P11" s="161">
        <v>0</v>
      </c>
      <c r="Q11" s="161">
        <f>ROUND(E11*P11,5)</f>
        <v>0</v>
      </c>
      <c r="R11" s="161"/>
      <c r="S11" s="161"/>
      <c r="T11" s="162">
        <v>1.03</v>
      </c>
      <c r="U11" s="161">
        <f>ROUND(E11*T11,2)</f>
        <v>4.12</v>
      </c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113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1"/>
      <c r="BB11" s="151"/>
      <c r="BC11" s="151"/>
      <c r="BD11" s="151"/>
      <c r="BE11" s="151"/>
      <c r="BF11" s="151"/>
      <c r="BG11" s="151"/>
      <c r="BH11" s="151"/>
    </row>
    <row r="12" spans="1:60" x14ac:dyDescent="0.2">
      <c r="A12" s="153" t="s">
        <v>108</v>
      </c>
      <c r="B12" s="159" t="s">
        <v>55</v>
      </c>
      <c r="C12" s="193" t="s">
        <v>56</v>
      </c>
      <c r="D12" s="163"/>
      <c r="E12" s="167"/>
      <c r="F12" s="171"/>
      <c r="G12" s="171">
        <f>SUMIF(AE13:AE14,"&lt;&gt;NOR",G13:G14)</f>
        <v>0</v>
      </c>
      <c r="H12" s="171"/>
      <c r="I12" s="171">
        <f>SUM(I13:I14)</f>
        <v>0</v>
      </c>
      <c r="J12" s="171"/>
      <c r="K12" s="171">
        <f>SUM(K13:K14)</f>
        <v>0</v>
      </c>
      <c r="L12" s="171"/>
      <c r="M12" s="171">
        <f>SUM(M13:M14)</f>
        <v>0</v>
      </c>
      <c r="N12" s="164"/>
      <c r="O12" s="164">
        <f>SUM(O13:O14)</f>
        <v>5.6459999999999996E-2</v>
      </c>
      <c r="P12" s="164"/>
      <c r="Q12" s="164">
        <f>SUM(Q13:Q14)</f>
        <v>0</v>
      </c>
      <c r="R12" s="164"/>
      <c r="S12" s="164"/>
      <c r="T12" s="165"/>
      <c r="U12" s="164">
        <f>SUM(U13:U14)</f>
        <v>6</v>
      </c>
      <c r="AE12" t="s">
        <v>109</v>
      </c>
    </row>
    <row r="13" spans="1:60" ht="22.5" outlineLevel="1" x14ac:dyDescent="0.2">
      <c r="A13" s="152">
        <v>4</v>
      </c>
      <c r="B13" s="158" t="s">
        <v>119</v>
      </c>
      <c r="C13" s="192" t="s">
        <v>120</v>
      </c>
      <c r="D13" s="160" t="s">
        <v>112</v>
      </c>
      <c r="E13" s="166">
        <v>20.382999999999999</v>
      </c>
      <c r="F13" s="169">
        <f>H13+J13</f>
        <v>0</v>
      </c>
      <c r="G13" s="170">
        <f>ROUND(E13*F13,2)</f>
        <v>0</v>
      </c>
      <c r="H13" s="170"/>
      <c r="I13" s="170">
        <f>ROUND(E13*H13,2)</f>
        <v>0</v>
      </c>
      <c r="J13" s="170"/>
      <c r="K13" s="170">
        <f>ROUND(E13*J13,2)</f>
        <v>0</v>
      </c>
      <c r="L13" s="170">
        <v>12</v>
      </c>
      <c r="M13" s="170">
        <f>G13*(1+L13/100)</f>
        <v>0</v>
      </c>
      <c r="N13" s="161">
        <v>2.4199999999999998E-3</v>
      </c>
      <c r="O13" s="161">
        <f>ROUND(E13*N13,5)</f>
        <v>4.9329999999999999E-2</v>
      </c>
      <c r="P13" s="161">
        <v>0</v>
      </c>
      <c r="Q13" s="161">
        <f>ROUND(E13*P13,5)</f>
        <v>0</v>
      </c>
      <c r="R13" s="161"/>
      <c r="S13" s="161"/>
      <c r="T13" s="162">
        <v>0.22400999999999999</v>
      </c>
      <c r="U13" s="161">
        <f>ROUND(E13*T13,2)</f>
        <v>4.57</v>
      </c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113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1"/>
      <c r="BB13" s="151"/>
      <c r="BC13" s="151"/>
      <c r="BD13" s="151"/>
      <c r="BE13" s="151"/>
      <c r="BF13" s="151"/>
      <c r="BG13" s="151"/>
      <c r="BH13" s="151"/>
    </row>
    <row r="14" spans="1:60" ht="22.5" outlineLevel="1" x14ac:dyDescent="0.2">
      <c r="A14" s="152">
        <v>5</v>
      </c>
      <c r="B14" s="158" t="s">
        <v>121</v>
      </c>
      <c r="C14" s="192" t="s">
        <v>122</v>
      </c>
      <c r="D14" s="160" t="s">
        <v>112</v>
      </c>
      <c r="E14" s="166">
        <v>20.382999999999999</v>
      </c>
      <c r="F14" s="169">
        <f>H14+J14</f>
        <v>0</v>
      </c>
      <c r="G14" s="170">
        <f>ROUND(E14*F14,2)</f>
        <v>0</v>
      </c>
      <c r="H14" s="170"/>
      <c r="I14" s="170">
        <f>ROUND(E14*H14,2)</f>
        <v>0</v>
      </c>
      <c r="J14" s="170"/>
      <c r="K14" s="170">
        <f>ROUND(E14*J14,2)</f>
        <v>0</v>
      </c>
      <c r="L14" s="170">
        <v>12</v>
      </c>
      <c r="M14" s="170">
        <f>G14*(1+L14/100)</f>
        <v>0</v>
      </c>
      <c r="N14" s="161">
        <v>3.5E-4</v>
      </c>
      <c r="O14" s="161">
        <f>ROUND(E14*N14,5)</f>
        <v>7.1300000000000001E-3</v>
      </c>
      <c r="P14" s="161">
        <v>0</v>
      </c>
      <c r="Q14" s="161">
        <f>ROUND(E14*P14,5)</f>
        <v>0</v>
      </c>
      <c r="R14" s="161"/>
      <c r="S14" s="161"/>
      <c r="T14" s="162">
        <v>7.0000000000000007E-2</v>
      </c>
      <c r="U14" s="161">
        <f>ROUND(E14*T14,2)</f>
        <v>1.43</v>
      </c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113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1"/>
      <c r="BB14" s="151"/>
      <c r="BC14" s="151"/>
      <c r="BD14" s="151"/>
      <c r="BE14" s="151"/>
      <c r="BF14" s="151"/>
      <c r="BG14" s="151"/>
      <c r="BH14" s="151"/>
    </row>
    <row r="15" spans="1:60" x14ac:dyDescent="0.2">
      <c r="A15" s="153" t="s">
        <v>108</v>
      </c>
      <c r="B15" s="159" t="s">
        <v>57</v>
      </c>
      <c r="C15" s="193" t="s">
        <v>58</v>
      </c>
      <c r="D15" s="163"/>
      <c r="E15" s="167"/>
      <c r="F15" s="171"/>
      <c r="G15" s="171">
        <f>SUMIF(AE16:AE17,"&lt;&gt;NOR",G16:G17)</f>
        <v>0</v>
      </c>
      <c r="H15" s="171"/>
      <c r="I15" s="171">
        <f>SUM(I16:I17)</f>
        <v>0</v>
      </c>
      <c r="J15" s="171"/>
      <c r="K15" s="171">
        <f>SUM(K16:K17)</f>
        <v>0</v>
      </c>
      <c r="L15" s="171"/>
      <c r="M15" s="171">
        <f>SUM(M16:M17)</f>
        <v>0</v>
      </c>
      <c r="N15" s="164"/>
      <c r="O15" s="164">
        <f>SUM(O16:O17)</f>
        <v>3.9265400000000001</v>
      </c>
      <c r="P15" s="164"/>
      <c r="Q15" s="164">
        <f>SUM(Q16:Q17)</f>
        <v>0</v>
      </c>
      <c r="R15" s="164"/>
      <c r="S15" s="164"/>
      <c r="T15" s="165"/>
      <c r="U15" s="164">
        <f>SUM(U16:U17)</f>
        <v>113.38999999999999</v>
      </c>
      <c r="AE15" t="s">
        <v>109</v>
      </c>
    </row>
    <row r="16" spans="1:60" outlineLevel="1" x14ac:dyDescent="0.2">
      <c r="A16" s="152">
        <v>6</v>
      </c>
      <c r="B16" s="158" t="s">
        <v>123</v>
      </c>
      <c r="C16" s="192" t="s">
        <v>124</v>
      </c>
      <c r="D16" s="160" t="s">
        <v>125</v>
      </c>
      <c r="E16" s="166">
        <v>271.77</v>
      </c>
      <c r="F16" s="169">
        <f>H16+J16</f>
        <v>0</v>
      </c>
      <c r="G16" s="170">
        <f>ROUND(E16*F16,2)</f>
        <v>0</v>
      </c>
      <c r="H16" s="170"/>
      <c r="I16" s="170">
        <f>ROUND(E16*H16,2)</f>
        <v>0</v>
      </c>
      <c r="J16" s="170"/>
      <c r="K16" s="170">
        <f>ROUND(E16*J16,2)</f>
        <v>0</v>
      </c>
      <c r="L16" s="170">
        <v>12</v>
      </c>
      <c r="M16" s="170">
        <f>G16*(1+L16/100)</f>
        <v>0</v>
      </c>
      <c r="N16" s="161">
        <v>3.7100000000000002E-3</v>
      </c>
      <c r="O16" s="161">
        <f>ROUND(E16*N16,5)</f>
        <v>1.00827</v>
      </c>
      <c r="P16" s="161">
        <v>0</v>
      </c>
      <c r="Q16" s="161">
        <f>ROUND(E16*P16,5)</f>
        <v>0</v>
      </c>
      <c r="R16" s="161"/>
      <c r="S16" s="161"/>
      <c r="T16" s="162">
        <v>0.18179999999999999</v>
      </c>
      <c r="U16" s="161">
        <f>ROUND(E16*T16,2)</f>
        <v>49.41</v>
      </c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113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1"/>
      <c r="BB16" s="151"/>
      <c r="BC16" s="151"/>
      <c r="BD16" s="151"/>
      <c r="BE16" s="151"/>
      <c r="BF16" s="151"/>
      <c r="BG16" s="151"/>
      <c r="BH16" s="151"/>
    </row>
    <row r="17" spans="1:60" outlineLevel="1" x14ac:dyDescent="0.2">
      <c r="A17" s="152">
        <v>7</v>
      </c>
      <c r="B17" s="158" t="s">
        <v>126</v>
      </c>
      <c r="C17" s="192" t="s">
        <v>127</v>
      </c>
      <c r="D17" s="160" t="s">
        <v>112</v>
      </c>
      <c r="E17" s="166">
        <v>54.353999999999999</v>
      </c>
      <c r="F17" s="169">
        <f>H17+J17</f>
        <v>0</v>
      </c>
      <c r="G17" s="170">
        <f>ROUND(E17*F17,2)</f>
        <v>0</v>
      </c>
      <c r="H17" s="170"/>
      <c r="I17" s="170">
        <f>ROUND(E17*H17,2)</f>
        <v>0</v>
      </c>
      <c r="J17" s="170"/>
      <c r="K17" s="170">
        <f>ROUND(E17*J17,2)</f>
        <v>0</v>
      </c>
      <c r="L17" s="170">
        <v>12</v>
      </c>
      <c r="M17" s="170">
        <f>G17*(1+L17/100)</f>
        <v>0</v>
      </c>
      <c r="N17" s="161">
        <v>5.3690000000000002E-2</v>
      </c>
      <c r="O17" s="161">
        <f>ROUND(E17*N17,5)</f>
        <v>2.9182700000000001</v>
      </c>
      <c r="P17" s="161">
        <v>0</v>
      </c>
      <c r="Q17" s="161">
        <f>ROUND(E17*P17,5)</f>
        <v>0</v>
      </c>
      <c r="R17" s="161"/>
      <c r="S17" s="161"/>
      <c r="T17" s="162">
        <v>1.17717</v>
      </c>
      <c r="U17" s="161">
        <f>ROUND(E17*T17,2)</f>
        <v>63.98</v>
      </c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113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1"/>
      <c r="BB17" s="151"/>
      <c r="BC17" s="151"/>
      <c r="BD17" s="151"/>
      <c r="BE17" s="151"/>
      <c r="BF17" s="151"/>
      <c r="BG17" s="151"/>
      <c r="BH17" s="151"/>
    </row>
    <row r="18" spans="1:60" x14ac:dyDescent="0.2">
      <c r="A18" s="153" t="s">
        <v>108</v>
      </c>
      <c r="B18" s="159" t="s">
        <v>59</v>
      </c>
      <c r="C18" s="193" t="s">
        <v>60</v>
      </c>
      <c r="D18" s="163"/>
      <c r="E18" s="167"/>
      <c r="F18" s="171"/>
      <c r="G18" s="171">
        <f>SUMIF(AE19:AE19,"&lt;&gt;NOR",G19:G19)</f>
        <v>0</v>
      </c>
      <c r="H18" s="171"/>
      <c r="I18" s="171">
        <f>SUM(I19:I19)</f>
        <v>0</v>
      </c>
      <c r="J18" s="171"/>
      <c r="K18" s="171">
        <f>SUM(K19:K19)</f>
        <v>0</v>
      </c>
      <c r="L18" s="171"/>
      <c r="M18" s="171">
        <f>SUM(M19:M19)</f>
        <v>0</v>
      </c>
      <c r="N18" s="164"/>
      <c r="O18" s="164">
        <f>SUM(O19:O19)</f>
        <v>2.1669100000000001</v>
      </c>
      <c r="P18" s="164"/>
      <c r="Q18" s="164">
        <f>SUM(Q19:Q19)</f>
        <v>0</v>
      </c>
      <c r="R18" s="164"/>
      <c r="S18" s="164"/>
      <c r="T18" s="165"/>
      <c r="U18" s="164">
        <f>SUM(U19:U19)</f>
        <v>10.88</v>
      </c>
      <c r="AE18" t="s">
        <v>109</v>
      </c>
    </row>
    <row r="19" spans="1:60" outlineLevel="1" x14ac:dyDescent="0.2">
      <c r="A19" s="152">
        <v>8</v>
      </c>
      <c r="B19" s="158" t="s">
        <v>128</v>
      </c>
      <c r="C19" s="192" t="s">
        <v>129</v>
      </c>
      <c r="D19" s="160" t="s">
        <v>112</v>
      </c>
      <c r="E19" s="166">
        <v>29.18</v>
      </c>
      <c r="F19" s="169">
        <f>H19+J19</f>
        <v>0</v>
      </c>
      <c r="G19" s="170">
        <f>ROUND(E19*F19,2)</f>
        <v>0</v>
      </c>
      <c r="H19" s="170"/>
      <c r="I19" s="170">
        <f>ROUND(E19*H19,2)</f>
        <v>0</v>
      </c>
      <c r="J19" s="170"/>
      <c r="K19" s="170">
        <f>ROUND(E19*J19,2)</f>
        <v>0</v>
      </c>
      <c r="L19" s="170">
        <v>12</v>
      </c>
      <c r="M19" s="170">
        <f>G19*(1+L19/100)</f>
        <v>0</v>
      </c>
      <c r="N19" s="161">
        <v>7.4260000000000007E-2</v>
      </c>
      <c r="O19" s="161">
        <f>ROUND(E19*N19,5)</f>
        <v>2.1669100000000001</v>
      </c>
      <c r="P19" s="161">
        <v>0</v>
      </c>
      <c r="Q19" s="161">
        <f>ROUND(E19*P19,5)</f>
        <v>0</v>
      </c>
      <c r="R19" s="161"/>
      <c r="S19" s="161"/>
      <c r="T19" s="162">
        <v>0.373</v>
      </c>
      <c r="U19" s="161">
        <f>ROUND(E19*T19,2)</f>
        <v>10.88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113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x14ac:dyDescent="0.2">
      <c r="A20" s="153" t="s">
        <v>108</v>
      </c>
      <c r="B20" s="159" t="s">
        <v>61</v>
      </c>
      <c r="C20" s="193" t="s">
        <v>62</v>
      </c>
      <c r="D20" s="163"/>
      <c r="E20" s="167"/>
      <c r="F20" s="171"/>
      <c r="G20" s="171">
        <f>SUMIF(AE21:AE22,"&lt;&gt;NOR",G21:G22)</f>
        <v>0</v>
      </c>
      <c r="H20" s="171"/>
      <c r="I20" s="171">
        <f>SUM(I21:I22)</f>
        <v>0</v>
      </c>
      <c r="J20" s="171"/>
      <c r="K20" s="171">
        <f>SUM(K21:K22)</f>
        <v>0</v>
      </c>
      <c r="L20" s="171"/>
      <c r="M20" s="171">
        <f>SUM(M21:M22)</f>
        <v>0</v>
      </c>
      <c r="N20" s="164"/>
      <c r="O20" s="164">
        <f>SUM(O21:O22)</f>
        <v>0.18146000000000001</v>
      </c>
      <c r="P20" s="164"/>
      <c r="Q20" s="164">
        <f>SUM(Q21:Q22)</f>
        <v>0</v>
      </c>
      <c r="R20" s="164"/>
      <c r="S20" s="164"/>
      <c r="T20" s="165"/>
      <c r="U20" s="164">
        <f>SUM(U21:U22)</f>
        <v>42.54</v>
      </c>
      <c r="AE20" t="s">
        <v>109</v>
      </c>
    </row>
    <row r="21" spans="1:60" outlineLevel="1" x14ac:dyDescent="0.2">
      <c r="A21" s="152">
        <v>9</v>
      </c>
      <c r="B21" s="158" t="s">
        <v>130</v>
      </c>
      <c r="C21" s="192" t="s">
        <v>131</v>
      </c>
      <c r="D21" s="160" t="s">
        <v>112</v>
      </c>
      <c r="E21" s="166">
        <v>149.97</v>
      </c>
      <c r="F21" s="169">
        <f>H21+J21</f>
        <v>0</v>
      </c>
      <c r="G21" s="170">
        <f>ROUND(E21*F21,2)</f>
        <v>0</v>
      </c>
      <c r="H21" s="170"/>
      <c r="I21" s="170">
        <f>ROUND(E21*H21,2)</f>
        <v>0</v>
      </c>
      <c r="J21" s="170"/>
      <c r="K21" s="170">
        <f>ROUND(E21*J21,2)</f>
        <v>0</v>
      </c>
      <c r="L21" s="170">
        <v>12</v>
      </c>
      <c r="M21" s="170">
        <f>G21*(1+L21/100)</f>
        <v>0</v>
      </c>
      <c r="N21" s="161">
        <v>1.2099999999999999E-3</v>
      </c>
      <c r="O21" s="161">
        <f>ROUND(E21*N21,5)</f>
        <v>0.18146000000000001</v>
      </c>
      <c r="P21" s="161">
        <v>0</v>
      </c>
      <c r="Q21" s="161">
        <f>ROUND(E21*P21,5)</f>
        <v>0</v>
      </c>
      <c r="R21" s="161"/>
      <c r="S21" s="161"/>
      <c r="T21" s="162">
        <v>0.17699999999999999</v>
      </c>
      <c r="U21" s="161">
        <f>ROUND(E21*T21,2)</f>
        <v>26.54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113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>
        <v>10</v>
      </c>
      <c r="B22" s="158" t="s">
        <v>132</v>
      </c>
      <c r="C22" s="192" t="s">
        <v>133</v>
      </c>
      <c r="D22" s="160" t="s">
        <v>134</v>
      </c>
      <c r="E22" s="166">
        <v>8</v>
      </c>
      <c r="F22" s="169">
        <f>H22+J22</f>
        <v>0</v>
      </c>
      <c r="G22" s="170">
        <f>ROUND(E22*F22,2)</f>
        <v>0</v>
      </c>
      <c r="H22" s="170"/>
      <c r="I22" s="170">
        <f>ROUND(E22*H22,2)</f>
        <v>0</v>
      </c>
      <c r="J22" s="170"/>
      <c r="K22" s="170">
        <f>ROUND(E22*J22,2)</f>
        <v>0</v>
      </c>
      <c r="L22" s="170">
        <v>12</v>
      </c>
      <c r="M22" s="170">
        <f>G22*(1+L22/100)</f>
        <v>0</v>
      </c>
      <c r="N22" s="161">
        <v>0</v>
      </c>
      <c r="O22" s="161">
        <f>ROUND(E22*N22,5)</f>
        <v>0</v>
      </c>
      <c r="P22" s="161">
        <v>0</v>
      </c>
      <c r="Q22" s="161">
        <f>ROUND(E22*P22,5)</f>
        <v>0</v>
      </c>
      <c r="R22" s="161"/>
      <c r="S22" s="161"/>
      <c r="T22" s="162">
        <v>2</v>
      </c>
      <c r="U22" s="161">
        <f>ROUND(E22*T22,2)</f>
        <v>16</v>
      </c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113</v>
      </c>
      <c r="AF22" s="151"/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x14ac:dyDescent="0.2">
      <c r="A23" s="153" t="s">
        <v>108</v>
      </c>
      <c r="B23" s="159" t="s">
        <v>63</v>
      </c>
      <c r="C23" s="193" t="s">
        <v>64</v>
      </c>
      <c r="D23" s="163"/>
      <c r="E23" s="167"/>
      <c r="F23" s="171"/>
      <c r="G23" s="171">
        <f>SUMIF(AE24:AE24,"&lt;&gt;NOR",G24:G24)</f>
        <v>0</v>
      </c>
      <c r="H23" s="171"/>
      <c r="I23" s="171">
        <f>SUM(I24:I24)</f>
        <v>0</v>
      </c>
      <c r="J23" s="171"/>
      <c r="K23" s="171">
        <f>SUM(K24:K24)</f>
        <v>0</v>
      </c>
      <c r="L23" s="171"/>
      <c r="M23" s="171">
        <f>SUM(M24:M24)</f>
        <v>0</v>
      </c>
      <c r="N23" s="164"/>
      <c r="O23" s="164">
        <f>SUM(O24:O24)</f>
        <v>7.1799999999999998E-3</v>
      </c>
      <c r="P23" s="164"/>
      <c r="Q23" s="164">
        <f>SUM(Q24:Q24)</f>
        <v>0</v>
      </c>
      <c r="R23" s="164"/>
      <c r="S23" s="164"/>
      <c r="T23" s="165"/>
      <c r="U23" s="164">
        <f>SUM(U24:U24)</f>
        <v>55.29</v>
      </c>
      <c r="AE23" t="s">
        <v>109</v>
      </c>
    </row>
    <row r="24" spans="1:60" outlineLevel="1" x14ac:dyDescent="0.2">
      <c r="A24" s="152">
        <v>11</v>
      </c>
      <c r="B24" s="158" t="s">
        <v>135</v>
      </c>
      <c r="C24" s="192" t="s">
        <v>136</v>
      </c>
      <c r="D24" s="160" t="s">
        <v>112</v>
      </c>
      <c r="E24" s="166">
        <v>179.5</v>
      </c>
      <c r="F24" s="169">
        <f>H24+J24</f>
        <v>0</v>
      </c>
      <c r="G24" s="170">
        <f>ROUND(E24*F24,2)</f>
        <v>0</v>
      </c>
      <c r="H24" s="170"/>
      <c r="I24" s="170">
        <f>ROUND(E24*H24,2)</f>
        <v>0</v>
      </c>
      <c r="J24" s="170"/>
      <c r="K24" s="170">
        <f>ROUND(E24*J24,2)</f>
        <v>0</v>
      </c>
      <c r="L24" s="170">
        <v>12</v>
      </c>
      <c r="M24" s="170">
        <f>G24*(1+L24/100)</f>
        <v>0</v>
      </c>
      <c r="N24" s="161">
        <v>4.0000000000000003E-5</v>
      </c>
      <c r="O24" s="161">
        <f>ROUND(E24*N24,5)</f>
        <v>7.1799999999999998E-3</v>
      </c>
      <c r="P24" s="161">
        <v>0</v>
      </c>
      <c r="Q24" s="161">
        <f>ROUND(E24*P24,5)</f>
        <v>0</v>
      </c>
      <c r="R24" s="161"/>
      <c r="S24" s="161"/>
      <c r="T24" s="162">
        <v>0.308</v>
      </c>
      <c r="U24" s="161">
        <f>ROUND(E24*T24,2)</f>
        <v>55.29</v>
      </c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113</v>
      </c>
      <c r="AF24" s="151"/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x14ac:dyDescent="0.2">
      <c r="A25" s="153" t="s">
        <v>108</v>
      </c>
      <c r="B25" s="159" t="s">
        <v>65</v>
      </c>
      <c r="C25" s="193" t="s">
        <v>66</v>
      </c>
      <c r="D25" s="163"/>
      <c r="E25" s="167"/>
      <c r="F25" s="171"/>
      <c r="G25" s="171">
        <f>SUMIF(AE26:AE33,"&lt;&gt;NOR",G26:G33)</f>
        <v>0</v>
      </c>
      <c r="H25" s="171"/>
      <c r="I25" s="171">
        <f>SUM(I26:I33)</f>
        <v>0</v>
      </c>
      <c r="J25" s="171"/>
      <c r="K25" s="171">
        <f>SUM(K26:K33)</f>
        <v>0</v>
      </c>
      <c r="L25" s="171"/>
      <c r="M25" s="171">
        <f>SUM(M26:M33)</f>
        <v>0</v>
      </c>
      <c r="N25" s="164"/>
      <c r="O25" s="164">
        <f>SUM(O26:O33)</f>
        <v>0.15836</v>
      </c>
      <c r="P25" s="164"/>
      <c r="Q25" s="164">
        <f>SUM(Q26:Q33)</f>
        <v>10.011850000000001</v>
      </c>
      <c r="R25" s="164"/>
      <c r="S25" s="164"/>
      <c r="T25" s="165"/>
      <c r="U25" s="164">
        <f>SUM(U26:U33)</f>
        <v>91.66</v>
      </c>
      <c r="AE25" t="s">
        <v>109</v>
      </c>
    </row>
    <row r="26" spans="1:60" outlineLevel="1" x14ac:dyDescent="0.2">
      <c r="A26" s="152">
        <v>12</v>
      </c>
      <c r="B26" s="158" t="s">
        <v>137</v>
      </c>
      <c r="C26" s="192" t="s">
        <v>138</v>
      </c>
      <c r="D26" s="160" t="s">
        <v>112</v>
      </c>
      <c r="E26" s="166">
        <v>0.54</v>
      </c>
      <c r="F26" s="169">
        <f t="shared" ref="F26:F33" si="0">H26+J26</f>
        <v>0</v>
      </c>
      <c r="G26" s="170">
        <f t="shared" ref="G26:G33" si="1">ROUND(E26*F26,2)</f>
        <v>0</v>
      </c>
      <c r="H26" s="170"/>
      <c r="I26" s="170">
        <f t="shared" ref="I26:I33" si="2">ROUND(E26*H26,2)</f>
        <v>0</v>
      </c>
      <c r="J26" s="170"/>
      <c r="K26" s="170">
        <f t="shared" ref="K26:K33" si="3">ROUND(E26*J26,2)</f>
        <v>0</v>
      </c>
      <c r="L26" s="170">
        <v>12</v>
      </c>
      <c r="M26" s="170">
        <f t="shared" ref="M26:M33" si="4">G26*(1+L26/100)</f>
        <v>0</v>
      </c>
      <c r="N26" s="161">
        <v>2.1900000000000001E-3</v>
      </c>
      <c r="O26" s="161">
        <f t="shared" ref="O26:O33" si="5">ROUND(E26*N26,5)</f>
        <v>1.1800000000000001E-3</v>
      </c>
      <c r="P26" s="161">
        <v>0.01</v>
      </c>
      <c r="Q26" s="161">
        <f t="shared" ref="Q26:Q33" si="6">ROUND(E26*P26,5)</f>
        <v>5.4000000000000003E-3</v>
      </c>
      <c r="R26" s="161"/>
      <c r="S26" s="161"/>
      <c r="T26" s="162">
        <v>0.52</v>
      </c>
      <c r="U26" s="161">
        <f t="shared" ref="U26:U33" si="7">ROUND(E26*T26,2)</f>
        <v>0.28000000000000003</v>
      </c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113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1"/>
      <c r="BB26" s="151"/>
      <c r="BC26" s="151"/>
      <c r="BD26" s="151"/>
      <c r="BE26" s="151"/>
      <c r="BF26" s="151"/>
      <c r="BG26" s="151"/>
      <c r="BH26" s="151"/>
    </row>
    <row r="27" spans="1:60" outlineLevel="1" x14ac:dyDescent="0.2">
      <c r="A27" s="152">
        <v>13</v>
      </c>
      <c r="B27" s="158" t="s">
        <v>139</v>
      </c>
      <c r="C27" s="192" t="s">
        <v>140</v>
      </c>
      <c r="D27" s="160" t="s">
        <v>112</v>
      </c>
      <c r="E27" s="166">
        <v>7.8529999999999998</v>
      </c>
      <c r="F27" s="169">
        <f t="shared" si="0"/>
        <v>0</v>
      </c>
      <c r="G27" s="170">
        <f t="shared" si="1"/>
        <v>0</v>
      </c>
      <c r="H27" s="170"/>
      <c r="I27" s="170">
        <f t="shared" si="2"/>
        <v>0</v>
      </c>
      <c r="J27" s="170"/>
      <c r="K27" s="170">
        <f t="shared" si="3"/>
        <v>0</v>
      </c>
      <c r="L27" s="170">
        <v>12</v>
      </c>
      <c r="M27" s="170">
        <f t="shared" si="4"/>
        <v>0</v>
      </c>
      <c r="N27" s="161">
        <v>1E-3</v>
      </c>
      <c r="O27" s="161">
        <f t="shared" si="5"/>
        <v>7.8499999999999993E-3</v>
      </c>
      <c r="P27" s="161">
        <v>3.492E-2</v>
      </c>
      <c r="Q27" s="161">
        <f t="shared" si="6"/>
        <v>0.27422999999999997</v>
      </c>
      <c r="R27" s="161"/>
      <c r="S27" s="161"/>
      <c r="T27" s="162">
        <v>0.52100000000000002</v>
      </c>
      <c r="U27" s="161">
        <f t="shared" si="7"/>
        <v>4.09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113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outlineLevel="1" x14ac:dyDescent="0.2">
      <c r="A28" s="152">
        <v>14</v>
      </c>
      <c r="B28" s="158" t="s">
        <v>141</v>
      </c>
      <c r="C28" s="192" t="s">
        <v>142</v>
      </c>
      <c r="D28" s="160" t="s">
        <v>112</v>
      </c>
      <c r="E28" s="166">
        <v>106.72499999999999</v>
      </c>
      <c r="F28" s="169">
        <f t="shared" si="0"/>
        <v>0</v>
      </c>
      <c r="G28" s="170">
        <f t="shared" si="1"/>
        <v>0</v>
      </c>
      <c r="H28" s="170"/>
      <c r="I28" s="170">
        <f t="shared" si="2"/>
        <v>0</v>
      </c>
      <c r="J28" s="170"/>
      <c r="K28" s="170">
        <f t="shared" si="3"/>
        <v>0</v>
      </c>
      <c r="L28" s="170">
        <v>12</v>
      </c>
      <c r="M28" s="170">
        <f t="shared" si="4"/>
        <v>0</v>
      </c>
      <c r="N28" s="161">
        <v>9.2000000000000003E-4</v>
      </c>
      <c r="O28" s="161">
        <f t="shared" si="5"/>
        <v>9.819E-2</v>
      </c>
      <c r="P28" s="161">
        <v>0.04</v>
      </c>
      <c r="Q28" s="161">
        <f t="shared" si="6"/>
        <v>4.2690000000000001</v>
      </c>
      <c r="R28" s="161"/>
      <c r="S28" s="161"/>
      <c r="T28" s="162">
        <v>0.373</v>
      </c>
      <c r="U28" s="161">
        <f t="shared" si="7"/>
        <v>39.81</v>
      </c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113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1"/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>
        <v>15</v>
      </c>
      <c r="B29" s="158" t="s">
        <v>143</v>
      </c>
      <c r="C29" s="192" t="s">
        <v>144</v>
      </c>
      <c r="D29" s="160" t="s">
        <v>112</v>
      </c>
      <c r="E29" s="166">
        <v>39.479999999999997</v>
      </c>
      <c r="F29" s="169">
        <f t="shared" si="0"/>
        <v>0</v>
      </c>
      <c r="G29" s="170">
        <f t="shared" si="1"/>
        <v>0</v>
      </c>
      <c r="H29" s="170"/>
      <c r="I29" s="170">
        <f t="shared" si="2"/>
        <v>0</v>
      </c>
      <c r="J29" s="170"/>
      <c r="K29" s="170">
        <f t="shared" si="3"/>
        <v>0</v>
      </c>
      <c r="L29" s="170">
        <v>12</v>
      </c>
      <c r="M29" s="170">
        <f t="shared" si="4"/>
        <v>0</v>
      </c>
      <c r="N29" s="161">
        <v>1E-3</v>
      </c>
      <c r="O29" s="161">
        <f t="shared" si="5"/>
        <v>3.9480000000000001E-2</v>
      </c>
      <c r="P29" s="161">
        <v>4.1200000000000001E-2</v>
      </c>
      <c r="Q29" s="161">
        <f t="shared" si="6"/>
        <v>1.6265799999999999</v>
      </c>
      <c r="R29" s="161"/>
      <c r="S29" s="161"/>
      <c r="T29" s="162">
        <v>0.498</v>
      </c>
      <c r="U29" s="161">
        <f t="shared" si="7"/>
        <v>19.66</v>
      </c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113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1"/>
      <c r="BB29" s="151"/>
      <c r="BC29" s="151"/>
      <c r="BD29" s="151"/>
      <c r="BE29" s="151"/>
      <c r="BF29" s="151"/>
      <c r="BG29" s="151"/>
      <c r="BH29" s="151"/>
    </row>
    <row r="30" spans="1:60" outlineLevel="1" x14ac:dyDescent="0.2">
      <c r="A30" s="152">
        <v>16</v>
      </c>
      <c r="B30" s="158" t="s">
        <v>143</v>
      </c>
      <c r="C30" s="192" t="s">
        <v>144</v>
      </c>
      <c r="D30" s="160" t="s">
        <v>112</v>
      </c>
      <c r="E30" s="166">
        <v>9.6479999999999997</v>
      </c>
      <c r="F30" s="169">
        <f t="shared" si="0"/>
        <v>0</v>
      </c>
      <c r="G30" s="170">
        <f t="shared" si="1"/>
        <v>0</v>
      </c>
      <c r="H30" s="170"/>
      <c r="I30" s="170">
        <f t="shared" si="2"/>
        <v>0</v>
      </c>
      <c r="J30" s="170"/>
      <c r="K30" s="170">
        <f t="shared" si="3"/>
        <v>0</v>
      </c>
      <c r="L30" s="170">
        <v>12</v>
      </c>
      <c r="M30" s="170">
        <f t="shared" si="4"/>
        <v>0</v>
      </c>
      <c r="N30" s="161">
        <v>1E-3</v>
      </c>
      <c r="O30" s="161">
        <f t="shared" si="5"/>
        <v>9.6500000000000006E-3</v>
      </c>
      <c r="P30" s="161">
        <v>4.1200000000000001E-2</v>
      </c>
      <c r="Q30" s="161">
        <f t="shared" si="6"/>
        <v>0.39750000000000002</v>
      </c>
      <c r="R30" s="161"/>
      <c r="S30" s="161"/>
      <c r="T30" s="162">
        <v>0.498</v>
      </c>
      <c r="U30" s="161">
        <f t="shared" si="7"/>
        <v>4.8</v>
      </c>
      <c r="V30" s="151"/>
      <c r="W30" s="151"/>
      <c r="X30" s="151"/>
      <c r="Y30" s="151"/>
      <c r="Z30" s="151"/>
      <c r="AA30" s="151"/>
      <c r="AB30" s="151"/>
      <c r="AC30" s="151"/>
      <c r="AD30" s="151"/>
      <c r="AE30" s="151" t="s">
        <v>113</v>
      </c>
      <c r="AF30" s="151"/>
      <c r="AG30" s="151"/>
      <c r="AH30" s="151"/>
      <c r="AI30" s="151"/>
      <c r="AJ30" s="151"/>
      <c r="AK30" s="151"/>
      <c r="AL30" s="151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1"/>
      <c r="AY30" s="151"/>
      <c r="AZ30" s="151"/>
      <c r="BA30" s="151"/>
      <c r="BB30" s="151"/>
      <c r="BC30" s="151"/>
      <c r="BD30" s="151"/>
      <c r="BE30" s="151"/>
      <c r="BF30" s="151"/>
      <c r="BG30" s="151"/>
      <c r="BH30" s="151"/>
    </row>
    <row r="31" spans="1:60" outlineLevel="1" x14ac:dyDescent="0.2">
      <c r="A31" s="152">
        <v>17</v>
      </c>
      <c r="B31" s="158" t="s">
        <v>145</v>
      </c>
      <c r="C31" s="192" t="s">
        <v>146</v>
      </c>
      <c r="D31" s="160" t="s">
        <v>125</v>
      </c>
      <c r="E31" s="166">
        <v>72.95</v>
      </c>
      <c r="F31" s="169">
        <f t="shared" si="0"/>
        <v>0</v>
      </c>
      <c r="G31" s="170">
        <f t="shared" si="1"/>
        <v>0</v>
      </c>
      <c r="H31" s="170"/>
      <c r="I31" s="170">
        <f t="shared" si="2"/>
        <v>0</v>
      </c>
      <c r="J31" s="170"/>
      <c r="K31" s="170">
        <f t="shared" si="3"/>
        <v>0</v>
      </c>
      <c r="L31" s="170">
        <v>12</v>
      </c>
      <c r="M31" s="170">
        <f t="shared" si="4"/>
        <v>0</v>
      </c>
      <c r="N31" s="161">
        <v>0</v>
      </c>
      <c r="O31" s="161">
        <f t="shared" si="5"/>
        <v>0</v>
      </c>
      <c r="P31" s="161">
        <v>1.188E-2</v>
      </c>
      <c r="Q31" s="161">
        <f t="shared" si="6"/>
        <v>0.86665000000000003</v>
      </c>
      <c r="R31" s="161"/>
      <c r="S31" s="161"/>
      <c r="T31" s="162">
        <v>9.2999999999999999E-2</v>
      </c>
      <c r="U31" s="161">
        <f t="shared" si="7"/>
        <v>6.78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113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ht="22.5" outlineLevel="1" x14ac:dyDescent="0.2">
      <c r="A32" s="152">
        <v>18</v>
      </c>
      <c r="B32" s="158" t="s">
        <v>147</v>
      </c>
      <c r="C32" s="192" t="s">
        <v>148</v>
      </c>
      <c r="D32" s="160" t="s">
        <v>112</v>
      </c>
      <c r="E32" s="166">
        <v>54.353999999999999</v>
      </c>
      <c r="F32" s="169">
        <f t="shared" si="0"/>
        <v>0</v>
      </c>
      <c r="G32" s="170">
        <f t="shared" si="1"/>
        <v>0</v>
      </c>
      <c r="H32" s="170"/>
      <c r="I32" s="170">
        <f t="shared" si="2"/>
        <v>0</v>
      </c>
      <c r="J32" s="170"/>
      <c r="K32" s="170">
        <f t="shared" si="3"/>
        <v>0</v>
      </c>
      <c r="L32" s="170">
        <v>12</v>
      </c>
      <c r="M32" s="170">
        <f t="shared" si="4"/>
        <v>0</v>
      </c>
      <c r="N32" s="161">
        <v>0</v>
      </c>
      <c r="O32" s="161">
        <f t="shared" si="5"/>
        <v>0</v>
      </c>
      <c r="P32" s="161">
        <v>4.5999999999999999E-2</v>
      </c>
      <c r="Q32" s="161">
        <f t="shared" si="6"/>
        <v>2.5002800000000001</v>
      </c>
      <c r="R32" s="161"/>
      <c r="S32" s="161"/>
      <c r="T32" s="162">
        <v>0.26</v>
      </c>
      <c r="U32" s="161">
        <f t="shared" si="7"/>
        <v>14.13</v>
      </c>
      <c r="V32" s="151"/>
      <c r="W32" s="151"/>
      <c r="X32" s="151"/>
      <c r="Y32" s="151"/>
      <c r="Z32" s="151"/>
      <c r="AA32" s="151"/>
      <c r="AB32" s="151"/>
      <c r="AC32" s="151"/>
      <c r="AD32" s="151"/>
      <c r="AE32" s="151" t="s">
        <v>113</v>
      </c>
      <c r="AF32" s="151"/>
      <c r="AG32" s="151"/>
      <c r="AH32" s="151"/>
      <c r="AI32" s="151"/>
      <c r="AJ32" s="151"/>
      <c r="AK32" s="151"/>
      <c r="AL32" s="151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1"/>
      <c r="AY32" s="151"/>
      <c r="AZ32" s="151"/>
      <c r="BA32" s="151"/>
      <c r="BB32" s="151"/>
      <c r="BC32" s="151"/>
      <c r="BD32" s="151"/>
      <c r="BE32" s="151"/>
      <c r="BF32" s="151"/>
      <c r="BG32" s="151"/>
      <c r="BH32" s="151"/>
    </row>
    <row r="33" spans="1:60" ht="33.75" outlineLevel="1" x14ac:dyDescent="0.2">
      <c r="A33" s="152">
        <v>19</v>
      </c>
      <c r="B33" s="158" t="s">
        <v>149</v>
      </c>
      <c r="C33" s="192" t="s">
        <v>150</v>
      </c>
      <c r="D33" s="160" t="s">
        <v>112</v>
      </c>
      <c r="E33" s="166">
        <v>6.1040000000000001</v>
      </c>
      <c r="F33" s="169">
        <f t="shared" si="0"/>
        <v>0</v>
      </c>
      <c r="G33" s="170">
        <f t="shared" si="1"/>
        <v>0</v>
      </c>
      <c r="H33" s="170"/>
      <c r="I33" s="170">
        <f t="shared" si="2"/>
        <v>0</v>
      </c>
      <c r="J33" s="170"/>
      <c r="K33" s="170">
        <f t="shared" si="3"/>
        <v>0</v>
      </c>
      <c r="L33" s="170">
        <v>12</v>
      </c>
      <c r="M33" s="170">
        <f t="shared" si="4"/>
        <v>0</v>
      </c>
      <c r="N33" s="161">
        <v>3.3E-4</v>
      </c>
      <c r="O33" s="161">
        <f t="shared" si="5"/>
        <v>2.0100000000000001E-3</v>
      </c>
      <c r="P33" s="161">
        <v>1.183E-2</v>
      </c>
      <c r="Q33" s="161">
        <f t="shared" si="6"/>
        <v>7.2209999999999996E-2</v>
      </c>
      <c r="R33" s="161"/>
      <c r="S33" s="161"/>
      <c r="T33" s="162">
        <v>0.34599999999999997</v>
      </c>
      <c r="U33" s="161">
        <f t="shared" si="7"/>
        <v>2.11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113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x14ac:dyDescent="0.2">
      <c r="A34" s="153" t="s">
        <v>108</v>
      </c>
      <c r="B34" s="159" t="s">
        <v>67</v>
      </c>
      <c r="C34" s="193" t="s">
        <v>68</v>
      </c>
      <c r="D34" s="163"/>
      <c r="E34" s="167"/>
      <c r="F34" s="171"/>
      <c r="G34" s="171">
        <f>SUMIF(AE35:AE35,"&lt;&gt;NOR",G35:G35)</f>
        <v>0</v>
      </c>
      <c r="H34" s="171"/>
      <c r="I34" s="171">
        <f>SUM(I35:I35)</f>
        <v>0</v>
      </c>
      <c r="J34" s="171"/>
      <c r="K34" s="171">
        <f>SUM(K35:K35)</f>
        <v>0</v>
      </c>
      <c r="L34" s="171"/>
      <c r="M34" s="171">
        <f>SUM(M35:M35)</f>
        <v>0</v>
      </c>
      <c r="N34" s="164"/>
      <c r="O34" s="164">
        <f>SUM(O35:O35)</f>
        <v>0</v>
      </c>
      <c r="P34" s="164"/>
      <c r="Q34" s="164">
        <f>SUM(Q35:Q35)</f>
        <v>0</v>
      </c>
      <c r="R34" s="164"/>
      <c r="S34" s="164"/>
      <c r="T34" s="165"/>
      <c r="U34" s="164">
        <f>SUM(U35:U35)</f>
        <v>17.12</v>
      </c>
      <c r="AE34" t="s">
        <v>109</v>
      </c>
    </row>
    <row r="35" spans="1:60" outlineLevel="1" x14ac:dyDescent="0.2">
      <c r="A35" s="152">
        <v>20</v>
      </c>
      <c r="B35" s="158" t="s">
        <v>151</v>
      </c>
      <c r="C35" s="192" t="s">
        <v>152</v>
      </c>
      <c r="D35" s="160" t="s">
        <v>153</v>
      </c>
      <c r="E35" s="166">
        <v>6.6450399999999998</v>
      </c>
      <c r="F35" s="169">
        <f>H35+J35</f>
        <v>0</v>
      </c>
      <c r="G35" s="170">
        <f>ROUND(E35*F35,2)</f>
        <v>0</v>
      </c>
      <c r="H35" s="170"/>
      <c r="I35" s="170">
        <f>ROUND(E35*H35,2)</f>
        <v>0</v>
      </c>
      <c r="J35" s="170"/>
      <c r="K35" s="170">
        <f>ROUND(E35*J35,2)</f>
        <v>0</v>
      </c>
      <c r="L35" s="170">
        <v>12</v>
      </c>
      <c r="M35" s="170">
        <f>G35*(1+L35/100)</f>
        <v>0</v>
      </c>
      <c r="N35" s="161">
        <v>0</v>
      </c>
      <c r="O35" s="161">
        <f>ROUND(E35*N35,5)</f>
        <v>0</v>
      </c>
      <c r="P35" s="161">
        <v>0</v>
      </c>
      <c r="Q35" s="161">
        <f>ROUND(E35*P35,5)</f>
        <v>0</v>
      </c>
      <c r="R35" s="161"/>
      <c r="S35" s="161"/>
      <c r="T35" s="162">
        <v>2.577</v>
      </c>
      <c r="U35" s="161">
        <f>ROUND(E35*T35,2)</f>
        <v>17.12</v>
      </c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154</v>
      </c>
      <c r="AF35" s="151"/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x14ac:dyDescent="0.2">
      <c r="A36" s="153" t="s">
        <v>108</v>
      </c>
      <c r="B36" s="159" t="s">
        <v>69</v>
      </c>
      <c r="C36" s="193" t="s">
        <v>70</v>
      </c>
      <c r="D36" s="163"/>
      <c r="E36" s="167"/>
      <c r="F36" s="171"/>
      <c r="G36" s="171">
        <f>SUMIF(AE37:AE38,"&lt;&gt;NOR",G37:G38)</f>
        <v>0</v>
      </c>
      <c r="H36" s="171"/>
      <c r="I36" s="171">
        <f>SUM(I37:I38)</f>
        <v>0</v>
      </c>
      <c r="J36" s="171"/>
      <c r="K36" s="171">
        <f>SUM(K37:K38)</f>
        <v>0</v>
      </c>
      <c r="L36" s="171"/>
      <c r="M36" s="171">
        <f>SUM(M37:M38)</f>
        <v>0</v>
      </c>
      <c r="N36" s="164"/>
      <c r="O36" s="164">
        <f>SUM(O37:O38)</f>
        <v>0</v>
      </c>
      <c r="P36" s="164"/>
      <c r="Q36" s="164">
        <f>SUM(Q37:Q38)</f>
        <v>0</v>
      </c>
      <c r="R36" s="164"/>
      <c r="S36" s="164"/>
      <c r="T36" s="165"/>
      <c r="U36" s="164">
        <f>SUM(U37:U38)</f>
        <v>0</v>
      </c>
      <c r="AE36" t="s">
        <v>109</v>
      </c>
    </row>
    <row r="37" spans="1:60" ht="22.5" outlineLevel="1" x14ac:dyDescent="0.2">
      <c r="A37" s="152">
        <v>21</v>
      </c>
      <c r="B37" s="158" t="s">
        <v>155</v>
      </c>
      <c r="C37" s="192" t="s">
        <v>156</v>
      </c>
      <c r="D37" s="160" t="s">
        <v>118</v>
      </c>
      <c r="E37" s="166">
        <v>4</v>
      </c>
      <c r="F37" s="169">
        <f>H37+J37</f>
        <v>0</v>
      </c>
      <c r="G37" s="170">
        <f>ROUND(E37*F37,2)</f>
        <v>0</v>
      </c>
      <c r="H37" s="170"/>
      <c r="I37" s="170">
        <f>ROUND(E37*H37,2)</f>
        <v>0</v>
      </c>
      <c r="J37" s="170"/>
      <c r="K37" s="170">
        <f>ROUND(E37*J37,2)</f>
        <v>0</v>
      </c>
      <c r="L37" s="170">
        <v>12</v>
      </c>
      <c r="M37" s="170">
        <f>G37*(1+L37/100)</f>
        <v>0</v>
      </c>
      <c r="N37" s="161">
        <v>0</v>
      </c>
      <c r="O37" s="161">
        <f>ROUND(E37*N37,5)</f>
        <v>0</v>
      </c>
      <c r="P37" s="161">
        <v>0</v>
      </c>
      <c r="Q37" s="161">
        <f>ROUND(E37*P37,5)</f>
        <v>0</v>
      </c>
      <c r="R37" s="161"/>
      <c r="S37" s="161"/>
      <c r="T37" s="162">
        <v>0</v>
      </c>
      <c r="U37" s="161">
        <f>ROUND(E37*T37,2)</f>
        <v>0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113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22</v>
      </c>
      <c r="B38" s="158" t="s">
        <v>157</v>
      </c>
      <c r="C38" s="192" t="s">
        <v>158</v>
      </c>
      <c r="D38" s="160" t="s">
        <v>0</v>
      </c>
      <c r="E38" s="168"/>
      <c r="F38" s="169">
        <f>H38+J38</f>
        <v>0</v>
      </c>
      <c r="G38" s="170">
        <f>ROUND(E38*F38,2)</f>
        <v>0</v>
      </c>
      <c r="H38" s="170"/>
      <c r="I38" s="170">
        <f>ROUND(E38*H38,2)</f>
        <v>0</v>
      </c>
      <c r="J38" s="170"/>
      <c r="K38" s="170">
        <f>ROUND(E38*J38,2)</f>
        <v>0</v>
      </c>
      <c r="L38" s="170">
        <v>12</v>
      </c>
      <c r="M38" s="170">
        <f>G38*(1+L38/100)</f>
        <v>0</v>
      </c>
      <c r="N38" s="161">
        <v>0</v>
      </c>
      <c r="O38" s="161">
        <f>ROUND(E38*N38,5)</f>
        <v>0</v>
      </c>
      <c r="P38" s="161">
        <v>0</v>
      </c>
      <c r="Q38" s="161">
        <f>ROUND(E38*P38,5)</f>
        <v>0</v>
      </c>
      <c r="R38" s="161"/>
      <c r="S38" s="161"/>
      <c r="T38" s="162">
        <v>0</v>
      </c>
      <c r="U38" s="161">
        <f>ROUND(E38*T38,2)</f>
        <v>0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154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x14ac:dyDescent="0.2">
      <c r="A39" s="153" t="s">
        <v>108</v>
      </c>
      <c r="B39" s="159" t="s">
        <v>71</v>
      </c>
      <c r="C39" s="193" t="s">
        <v>72</v>
      </c>
      <c r="D39" s="163"/>
      <c r="E39" s="167"/>
      <c r="F39" s="171"/>
      <c r="G39" s="171">
        <f>SUMIF(AE40:AE42,"&lt;&gt;NOR",G40:G42)</f>
        <v>0</v>
      </c>
      <c r="H39" s="171"/>
      <c r="I39" s="171">
        <f>SUM(I40:I42)</f>
        <v>0</v>
      </c>
      <c r="J39" s="171"/>
      <c r="K39" s="171">
        <f>SUM(K40:K42)</f>
        <v>0</v>
      </c>
      <c r="L39" s="171"/>
      <c r="M39" s="171">
        <f>SUM(M40:M42)</f>
        <v>0</v>
      </c>
      <c r="N39" s="164"/>
      <c r="O39" s="164">
        <f>SUM(O40:O42)</f>
        <v>0.11891</v>
      </c>
      <c r="P39" s="164"/>
      <c r="Q39" s="164">
        <f>SUM(Q40:Q42)</f>
        <v>0</v>
      </c>
      <c r="R39" s="164"/>
      <c r="S39" s="164"/>
      <c r="T39" s="165"/>
      <c r="U39" s="164">
        <f>SUM(U40:U42)</f>
        <v>18.649999999999999</v>
      </c>
      <c r="AE39" t="s">
        <v>109</v>
      </c>
    </row>
    <row r="40" spans="1:60" ht="22.5" outlineLevel="1" x14ac:dyDescent="0.2">
      <c r="A40" s="152">
        <v>23</v>
      </c>
      <c r="B40" s="158" t="s">
        <v>159</v>
      </c>
      <c r="C40" s="192" t="s">
        <v>160</v>
      </c>
      <c r="D40" s="160" t="s">
        <v>118</v>
      </c>
      <c r="E40" s="166">
        <v>4</v>
      </c>
      <c r="F40" s="169">
        <f>H40+J40</f>
        <v>0</v>
      </c>
      <c r="G40" s="170">
        <f>ROUND(E40*F40,2)</f>
        <v>0</v>
      </c>
      <c r="H40" s="170"/>
      <c r="I40" s="170">
        <f>ROUND(E40*H40,2)</f>
        <v>0</v>
      </c>
      <c r="J40" s="170"/>
      <c r="K40" s="170">
        <f>ROUND(E40*J40,2)</f>
        <v>0</v>
      </c>
      <c r="L40" s="170">
        <v>12</v>
      </c>
      <c r="M40" s="170">
        <f>G40*(1+L40/100)</f>
        <v>0</v>
      </c>
      <c r="N40" s="161">
        <v>0</v>
      </c>
      <c r="O40" s="161">
        <f>ROUND(E40*N40,5)</f>
        <v>0</v>
      </c>
      <c r="P40" s="161">
        <v>0</v>
      </c>
      <c r="Q40" s="161">
        <f>ROUND(E40*P40,5)</f>
        <v>0</v>
      </c>
      <c r="R40" s="161"/>
      <c r="S40" s="161"/>
      <c r="T40" s="162">
        <v>0</v>
      </c>
      <c r="U40" s="161">
        <f>ROUND(E40*T40,2)</f>
        <v>0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113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outlineLevel="1" x14ac:dyDescent="0.2">
      <c r="A41" s="152">
        <v>24</v>
      </c>
      <c r="B41" s="158" t="s">
        <v>161</v>
      </c>
      <c r="C41" s="192" t="s">
        <v>162</v>
      </c>
      <c r="D41" s="160" t="s">
        <v>125</v>
      </c>
      <c r="E41" s="166">
        <v>72.95</v>
      </c>
      <c r="F41" s="169">
        <f>H41+J41</f>
        <v>0</v>
      </c>
      <c r="G41" s="170">
        <f>ROUND(E41*F41,2)</f>
        <v>0</v>
      </c>
      <c r="H41" s="170"/>
      <c r="I41" s="170">
        <f>ROUND(E41*H41,2)</f>
        <v>0</v>
      </c>
      <c r="J41" s="170"/>
      <c r="K41" s="170">
        <f>ROUND(E41*J41,2)</f>
        <v>0</v>
      </c>
      <c r="L41" s="170">
        <v>12</v>
      </c>
      <c r="M41" s="170">
        <f>G41*(1+L41/100)</f>
        <v>0</v>
      </c>
      <c r="N41" s="161">
        <v>1.6299999999999999E-3</v>
      </c>
      <c r="O41" s="161">
        <f>ROUND(E41*N41,5)</f>
        <v>0.11891</v>
      </c>
      <c r="P41" s="161">
        <v>0</v>
      </c>
      <c r="Q41" s="161">
        <f>ROUND(E41*P41,5)</f>
        <v>0</v>
      </c>
      <c r="R41" s="161"/>
      <c r="S41" s="161"/>
      <c r="T41" s="162">
        <v>0.25568999999999997</v>
      </c>
      <c r="U41" s="161">
        <f>ROUND(E41*T41,2)</f>
        <v>18.649999999999999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113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25</v>
      </c>
      <c r="B42" s="158" t="s">
        <v>163</v>
      </c>
      <c r="C42" s="192" t="s">
        <v>164</v>
      </c>
      <c r="D42" s="160" t="s">
        <v>0</v>
      </c>
      <c r="E42" s="168"/>
      <c r="F42" s="169">
        <f>H42+J42</f>
        <v>0</v>
      </c>
      <c r="G42" s="170">
        <f>ROUND(E42*F42,2)</f>
        <v>0</v>
      </c>
      <c r="H42" s="170"/>
      <c r="I42" s="170">
        <f>ROUND(E42*H42,2)</f>
        <v>0</v>
      </c>
      <c r="J42" s="170"/>
      <c r="K42" s="170">
        <f>ROUND(E42*J42,2)</f>
        <v>0</v>
      </c>
      <c r="L42" s="170">
        <v>12</v>
      </c>
      <c r="M42" s="170">
        <f>G42*(1+L42/100)</f>
        <v>0</v>
      </c>
      <c r="N42" s="161">
        <v>0</v>
      </c>
      <c r="O42" s="161">
        <f>ROUND(E42*N42,5)</f>
        <v>0</v>
      </c>
      <c r="P42" s="161">
        <v>0</v>
      </c>
      <c r="Q42" s="161">
        <f>ROUND(E42*P42,5)</f>
        <v>0</v>
      </c>
      <c r="R42" s="161"/>
      <c r="S42" s="161"/>
      <c r="T42" s="162">
        <v>0</v>
      </c>
      <c r="U42" s="161">
        <f>ROUND(E42*T42,2)</f>
        <v>0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154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x14ac:dyDescent="0.2">
      <c r="A43" s="153" t="s">
        <v>108</v>
      </c>
      <c r="B43" s="159" t="s">
        <v>73</v>
      </c>
      <c r="C43" s="193" t="s">
        <v>74</v>
      </c>
      <c r="D43" s="163"/>
      <c r="E43" s="167"/>
      <c r="F43" s="171"/>
      <c r="G43" s="171">
        <f>SUMIF(AE44:AE67,"&lt;&gt;NOR",G44:G67)</f>
        <v>0</v>
      </c>
      <c r="H43" s="171"/>
      <c r="I43" s="171">
        <f>SUM(I44:I67)</f>
        <v>0</v>
      </c>
      <c r="J43" s="171"/>
      <c r="K43" s="171">
        <f>SUM(K44:K67)</f>
        <v>0</v>
      </c>
      <c r="L43" s="171"/>
      <c r="M43" s="171">
        <f>SUM(M44:M67)</f>
        <v>0</v>
      </c>
      <c r="N43" s="164"/>
      <c r="O43" s="164">
        <f>SUM(O44:O67)</f>
        <v>0.25803000000000004</v>
      </c>
      <c r="P43" s="164"/>
      <c r="Q43" s="164">
        <f>SUM(Q44:Q67)</f>
        <v>0.28799999999999998</v>
      </c>
      <c r="R43" s="164"/>
      <c r="S43" s="164"/>
      <c r="T43" s="165"/>
      <c r="U43" s="164">
        <f>SUM(U44:U67)</f>
        <v>290.23</v>
      </c>
      <c r="AE43" t="s">
        <v>109</v>
      </c>
    </row>
    <row r="44" spans="1:60" outlineLevel="1" x14ac:dyDescent="0.2">
      <c r="A44" s="152">
        <v>26</v>
      </c>
      <c r="B44" s="158" t="s">
        <v>165</v>
      </c>
      <c r="C44" s="192" t="s">
        <v>166</v>
      </c>
      <c r="D44" s="160" t="s">
        <v>118</v>
      </c>
      <c r="E44" s="166">
        <v>4</v>
      </c>
      <c r="F44" s="169">
        <f t="shared" ref="F44:F67" si="8">H44+J44</f>
        <v>0</v>
      </c>
      <c r="G44" s="170">
        <f t="shared" ref="G44:G67" si="9">ROUND(E44*F44,2)</f>
        <v>0</v>
      </c>
      <c r="H44" s="170"/>
      <c r="I44" s="170">
        <f t="shared" ref="I44:I67" si="10">ROUND(E44*H44,2)</f>
        <v>0</v>
      </c>
      <c r="J44" s="170"/>
      <c r="K44" s="170">
        <f t="shared" ref="K44:K67" si="11">ROUND(E44*J44,2)</f>
        <v>0</v>
      </c>
      <c r="L44" s="170">
        <v>12</v>
      </c>
      <c r="M44" s="170">
        <f t="shared" ref="M44:M67" si="12">G44*(1+L44/100)</f>
        <v>0</v>
      </c>
      <c r="N44" s="161">
        <v>0</v>
      </c>
      <c r="O44" s="161">
        <f t="shared" ref="O44:O67" si="13">ROUND(E44*N44,5)</f>
        <v>0</v>
      </c>
      <c r="P44" s="161">
        <v>7.1999999999999995E-2</v>
      </c>
      <c r="Q44" s="161">
        <f t="shared" ref="Q44:Q67" si="14">ROUND(E44*P44,5)</f>
        <v>0.28799999999999998</v>
      </c>
      <c r="R44" s="161"/>
      <c r="S44" s="161"/>
      <c r="T44" s="162">
        <v>3.6</v>
      </c>
      <c r="U44" s="161">
        <f t="shared" ref="U44:U67" si="15">ROUND(E44*T44,2)</f>
        <v>14.4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113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outlineLevel="1" x14ac:dyDescent="0.2">
      <c r="A45" s="152">
        <v>27</v>
      </c>
      <c r="B45" s="158" t="s">
        <v>167</v>
      </c>
      <c r="C45" s="192" t="s">
        <v>168</v>
      </c>
      <c r="D45" s="160" t="s">
        <v>118</v>
      </c>
      <c r="E45" s="166">
        <v>4</v>
      </c>
      <c r="F45" s="169">
        <f t="shared" si="8"/>
        <v>0</v>
      </c>
      <c r="G45" s="170">
        <f t="shared" si="9"/>
        <v>0</v>
      </c>
      <c r="H45" s="170"/>
      <c r="I45" s="170">
        <f t="shared" si="10"/>
        <v>0</v>
      </c>
      <c r="J45" s="170"/>
      <c r="K45" s="170">
        <f t="shared" si="11"/>
        <v>0</v>
      </c>
      <c r="L45" s="170">
        <v>12</v>
      </c>
      <c r="M45" s="170">
        <f t="shared" si="12"/>
        <v>0</v>
      </c>
      <c r="N45" s="161">
        <v>2.7999999999999998E-4</v>
      </c>
      <c r="O45" s="161">
        <f t="shared" si="13"/>
        <v>1.1199999999999999E-3</v>
      </c>
      <c r="P45" s="161">
        <v>0</v>
      </c>
      <c r="Q45" s="161">
        <f t="shared" si="14"/>
        <v>0</v>
      </c>
      <c r="R45" s="161"/>
      <c r="S45" s="161"/>
      <c r="T45" s="162">
        <v>4.1900000000000004</v>
      </c>
      <c r="U45" s="161">
        <f t="shared" si="15"/>
        <v>16.760000000000002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113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outlineLevel="1" x14ac:dyDescent="0.2">
      <c r="A46" s="152">
        <v>28</v>
      </c>
      <c r="B46" s="158" t="s">
        <v>169</v>
      </c>
      <c r="C46" s="192" t="s">
        <v>170</v>
      </c>
      <c r="D46" s="160" t="s">
        <v>118</v>
      </c>
      <c r="E46" s="166">
        <v>4</v>
      </c>
      <c r="F46" s="169">
        <f t="shared" si="8"/>
        <v>0</v>
      </c>
      <c r="G46" s="170">
        <f t="shared" si="9"/>
        <v>0</v>
      </c>
      <c r="H46" s="170"/>
      <c r="I46" s="170">
        <f t="shared" si="10"/>
        <v>0</v>
      </c>
      <c r="J46" s="170"/>
      <c r="K46" s="170">
        <f t="shared" si="11"/>
        <v>0</v>
      </c>
      <c r="L46" s="170">
        <v>12</v>
      </c>
      <c r="M46" s="170">
        <f t="shared" si="12"/>
        <v>0</v>
      </c>
      <c r="N46" s="161">
        <v>2.7999999999999998E-4</v>
      </c>
      <c r="O46" s="161">
        <f t="shared" si="13"/>
        <v>1.1199999999999999E-3</v>
      </c>
      <c r="P46" s="161">
        <v>0</v>
      </c>
      <c r="Q46" s="161">
        <f t="shared" si="14"/>
        <v>0</v>
      </c>
      <c r="R46" s="161"/>
      <c r="S46" s="161"/>
      <c r="T46" s="162">
        <v>0.72799999999999998</v>
      </c>
      <c r="U46" s="161">
        <f t="shared" si="15"/>
        <v>2.91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113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outlineLevel="1" x14ac:dyDescent="0.2">
      <c r="A47" s="152">
        <v>29</v>
      </c>
      <c r="B47" s="158" t="s">
        <v>171</v>
      </c>
      <c r="C47" s="192" t="s">
        <v>172</v>
      </c>
      <c r="D47" s="160" t="s">
        <v>118</v>
      </c>
      <c r="E47" s="166">
        <v>4</v>
      </c>
      <c r="F47" s="169">
        <f t="shared" si="8"/>
        <v>0</v>
      </c>
      <c r="G47" s="170">
        <f t="shared" si="9"/>
        <v>0</v>
      </c>
      <c r="H47" s="170"/>
      <c r="I47" s="170">
        <f t="shared" si="10"/>
        <v>0</v>
      </c>
      <c r="J47" s="170"/>
      <c r="K47" s="170">
        <f t="shared" si="11"/>
        <v>0</v>
      </c>
      <c r="L47" s="170">
        <v>12</v>
      </c>
      <c r="M47" s="170">
        <f t="shared" si="12"/>
        <v>0</v>
      </c>
      <c r="N47" s="161">
        <v>2.7999999999999998E-4</v>
      </c>
      <c r="O47" s="161">
        <f t="shared" si="13"/>
        <v>1.1199999999999999E-3</v>
      </c>
      <c r="P47" s="161">
        <v>0</v>
      </c>
      <c r="Q47" s="161">
        <f t="shared" si="14"/>
        <v>0</v>
      </c>
      <c r="R47" s="161"/>
      <c r="S47" s="161"/>
      <c r="T47" s="162">
        <v>0.52600000000000002</v>
      </c>
      <c r="U47" s="161">
        <f t="shared" si="15"/>
        <v>2.1</v>
      </c>
      <c r="V47" s="151"/>
      <c r="W47" s="151"/>
      <c r="X47" s="151"/>
      <c r="Y47" s="151"/>
      <c r="Z47" s="151"/>
      <c r="AA47" s="151"/>
      <c r="AB47" s="151"/>
      <c r="AC47" s="151"/>
      <c r="AD47" s="151"/>
      <c r="AE47" s="151" t="s">
        <v>113</v>
      </c>
      <c r="AF47" s="151"/>
      <c r="AG47" s="151"/>
      <c r="AH47" s="151"/>
      <c r="AI47" s="151"/>
      <c r="AJ47" s="151"/>
      <c r="AK47" s="151"/>
      <c r="AL47" s="151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1"/>
      <c r="AY47" s="151"/>
      <c r="AZ47" s="151"/>
      <c r="BA47" s="151"/>
      <c r="BB47" s="151"/>
      <c r="BC47" s="151"/>
      <c r="BD47" s="151"/>
      <c r="BE47" s="151"/>
      <c r="BF47" s="151"/>
      <c r="BG47" s="151"/>
      <c r="BH47" s="151"/>
    </row>
    <row r="48" spans="1:60" ht="22.5" outlineLevel="1" x14ac:dyDescent="0.2">
      <c r="A48" s="152">
        <v>30</v>
      </c>
      <c r="B48" s="158" t="s">
        <v>173</v>
      </c>
      <c r="C48" s="192" t="s">
        <v>174</v>
      </c>
      <c r="D48" s="160" t="s">
        <v>118</v>
      </c>
      <c r="E48" s="166">
        <v>4</v>
      </c>
      <c r="F48" s="169">
        <f t="shared" si="8"/>
        <v>0</v>
      </c>
      <c r="G48" s="170">
        <f t="shared" si="9"/>
        <v>0</v>
      </c>
      <c r="H48" s="170"/>
      <c r="I48" s="170">
        <f t="shared" si="10"/>
        <v>0</v>
      </c>
      <c r="J48" s="170"/>
      <c r="K48" s="170">
        <f t="shared" si="11"/>
        <v>0</v>
      </c>
      <c r="L48" s="170">
        <v>12</v>
      </c>
      <c r="M48" s="170">
        <f t="shared" si="12"/>
        <v>0</v>
      </c>
      <c r="N48" s="161">
        <v>5.16E-2</v>
      </c>
      <c r="O48" s="161">
        <f t="shared" si="13"/>
        <v>0.2064</v>
      </c>
      <c r="P48" s="161">
        <v>0</v>
      </c>
      <c r="Q48" s="161">
        <f t="shared" si="14"/>
        <v>0</v>
      </c>
      <c r="R48" s="161"/>
      <c r="S48" s="161"/>
      <c r="T48" s="162">
        <v>0</v>
      </c>
      <c r="U48" s="161">
        <f t="shared" si="15"/>
        <v>0</v>
      </c>
      <c r="V48" s="151"/>
      <c r="W48" s="151"/>
      <c r="X48" s="151"/>
      <c r="Y48" s="151"/>
      <c r="Z48" s="151"/>
      <c r="AA48" s="151"/>
      <c r="AB48" s="151"/>
      <c r="AC48" s="151"/>
      <c r="AD48" s="151"/>
      <c r="AE48" s="151" t="s">
        <v>175</v>
      </c>
      <c r="AF48" s="151"/>
      <c r="AG48" s="151"/>
      <c r="AH48" s="151"/>
      <c r="AI48" s="151"/>
      <c r="AJ48" s="151"/>
      <c r="AK48" s="151"/>
      <c r="AL48" s="151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1"/>
      <c r="AY48" s="151"/>
      <c r="AZ48" s="151"/>
      <c r="BA48" s="151"/>
      <c r="BB48" s="151"/>
      <c r="BC48" s="151"/>
      <c r="BD48" s="151"/>
      <c r="BE48" s="151"/>
      <c r="BF48" s="151"/>
      <c r="BG48" s="151"/>
      <c r="BH48" s="151"/>
    </row>
    <row r="49" spans="1:60" ht="22.5" outlineLevel="1" x14ac:dyDescent="0.2">
      <c r="A49" s="152">
        <v>31</v>
      </c>
      <c r="B49" s="158" t="s">
        <v>176</v>
      </c>
      <c r="C49" s="192" t="s">
        <v>177</v>
      </c>
      <c r="D49" s="160" t="s">
        <v>118</v>
      </c>
      <c r="E49" s="166">
        <v>4</v>
      </c>
      <c r="F49" s="169">
        <f t="shared" si="8"/>
        <v>0</v>
      </c>
      <c r="G49" s="170">
        <f t="shared" si="9"/>
        <v>0</v>
      </c>
      <c r="H49" s="170"/>
      <c r="I49" s="170">
        <f t="shared" si="10"/>
        <v>0</v>
      </c>
      <c r="J49" s="170"/>
      <c r="K49" s="170">
        <f t="shared" si="11"/>
        <v>0</v>
      </c>
      <c r="L49" s="170">
        <v>12</v>
      </c>
      <c r="M49" s="170">
        <f t="shared" si="12"/>
        <v>0</v>
      </c>
      <c r="N49" s="161">
        <v>3.8899999999999998E-3</v>
      </c>
      <c r="O49" s="161">
        <f t="shared" si="13"/>
        <v>1.5559999999999999E-2</v>
      </c>
      <c r="P49" s="161">
        <v>0</v>
      </c>
      <c r="Q49" s="161">
        <f t="shared" si="14"/>
        <v>0</v>
      </c>
      <c r="R49" s="161"/>
      <c r="S49" s="161"/>
      <c r="T49" s="162">
        <v>0</v>
      </c>
      <c r="U49" s="161">
        <f t="shared" si="15"/>
        <v>0</v>
      </c>
      <c r="V49" s="151"/>
      <c r="W49" s="151"/>
      <c r="X49" s="151"/>
      <c r="Y49" s="151"/>
      <c r="Z49" s="151"/>
      <c r="AA49" s="151"/>
      <c r="AB49" s="151"/>
      <c r="AC49" s="151"/>
      <c r="AD49" s="151"/>
      <c r="AE49" s="151" t="s">
        <v>175</v>
      </c>
      <c r="AF49" s="151"/>
      <c r="AG49" s="151"/>
      <c r="AH49" s="151"/>
      <c r="AI49" s="151"/>
      <c r="AJ49" s="151"/>
      <c r="AK49" s="151"/>
      <c r="AL49" s="151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1"/>
      <c r="AY49" s="151"/>
      <c r="AZ49" s="151"/>
      <c r="BA49" s="151"/>
      <c r="BB49" s="151"/>
      <c r="BC49" s="151"/>
      <c r="BD49" s="151"/>
      <c r="BE49" s="151"/>
      <c r="BF49" s="151"/>
      <c r="BG49" s="151"/>
      <c r="BH49" s="151"/>
    </row>
    <row r="50" spans="1:60" ht="22.5" outlineLevel="1" x14ac:dyDescent="0.2">
      <c r="A50" s="152">
        <v>32</v>
      </c>
      <c r="B50" s="158" t="s">
        <v>178</v>
      </c>
      <c r="C50" s="192" t="s">
        <v>179</v>
      </c>
      <c r="D50" s="160" t="s">
        <v>118</v>
      </c>
      <c r="E50" s="166">
        <v>4</v>
      </c>
      <c r="F50" s="169">
        <f t="shared" si="8"/>
        <v>0</v>
      </c>
      <c r="G50" s="170">
        <f t="shared" si="9"/>
        <v>0</v>
      </c>
      <c r="H50" s="170"/>
      <c r="I50" s="170">
        <f t="shared" si="10"/>
        <v>0</v>
      </c>
      <c r="J50" s="170"/>
      <c r="K50" s="170">
        <f t="shared" si="11"/>
        <v>0</v>
      </c>
      <c r="L50" s="170">
        <v>12</v>
      </c>
      <c r="M50" s="170">
        <f t="shared" si="12"/>
        <v>0</v>
      </c>
      <c r="N50" s="161">
        <v>1.7600000000000001E-3</v>
      </c>
      <c r="O50" s="161">
        <f t="shared" si="13"/>
        <v>7.0400000000000003E-3</v>
      </c>
      <c r="P50" s="161">
        <v>0</v>
      </c>
      <c r="Q50" s="161">
        <f t="shared" si="14"/>
        <v>0</v>
      </c>
      <c r="R50" s="161"/>
      <c r="S50" s="161"/>
      <c r="T50" s="162">
        <v>0</v>
      </c>
      <c r="U50" s="161">
        <f t="shared" si="15"/>
        <v>0</v>
      </c>
      <c r="V50" s="151"/>
      <c r="W50" s="151"/>
      <c r="X50" s="151"/>
      <c r="Y50" s="151"/>
      <c r="Z50" s="151"/>
      <c r="AA50" s="151"/>
      <c r="AB50" s="151"/>
      <c r="AC50" s="151"/>
      <c r="AD50" s="151"/>
      <c r="AE50" s="151" t="s">
        <v>175</v>
      </c>
      <c r="AF50" s="151"/>
      <c r="AG50" s="151"/>
      <c r="AH50" s="151"/>
      <c r="AI50" s="151"/>
      <c r="AJ50" s="151"/>
      <c r="AK50" s="151"/>
      <c r="AL50" s="151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1"/>
      <c r="AY50" s="151"/>
      <c r="AZ50" s="151"/>
      <c r="BA50" s="151"/>
      <c r="BB50" s="151"/>
      <c r="BC50" s="151"/>
      <c r="BD50" s="151"/>
      <c r="BE50" s="151"/>
      <c r="BF50" s="151"/>
      <c r="BG50" s="151"/>
      <c r="BH50" s="151"/>
    </row>
    <row r="51" spans="1:60" outlineLevel="1" x14ac:dyDescent="0.2">
      <c r="A51" s="152">
        <v>33</v>
      </c>
      <c r="B51" s="158" t="s">
        <v>180</v>
      </c>
      <c r="C51" s="192" t="s">
        <v>181</v>
      </c>
      <c r="D51" s="160" t="s">
        <v>118</v>
      </c>
      <c r="E51" s="166">
        <v>4</v>
      </c>
      <c r="F51" s="169">
        <f t="shared" si="8"/>
        <v>0</v>
      </c>
      <c r="G51" s="170">
        <f t="shared" si="9"/>
        <v>0</v>
      </c>
      <c r="H51" s="170"/>
      <c r="I51" s="170">
        <f t="shared" si="10"/>
        <v>0</v>
      </c>
      <c r="J51" s="170"/>
      <c r="K51" s="170">
        <f t="shared" si="11"/>
        <v>0</v>
      </c>
      <c r="L51" s="170">
        <v>12</v>
      </c>
      <c r="M51" s="170">
        <f t="shared" si="12"/>
        <v>0</v>
      </c>
      <c r="N51" s="161">
        <v>8.9999999999999998E-4</v>
      </c>
      <c r="O51" s="161">
        <f t="shared" si="13"/>
        <v>3.5999999999999999E-3</v>
      </c>
      <c r="P51" s="161">
        <v>0</v>
      </c>
      <c r="Q51" s="161">
        <f t="shared" si="14"/>
        <v>0</v>
      </c>
      <c r="R51" s="161"/>
      <c r="S51" s="161"/>
      <c r="T51" s="162">
        <v>0</v>
      </c>
      <c r="U51" s="161">
        <f t="shared" si="15"/>
        <v>0</v>
      </c>
      <c r="V51" s="151"/>
      <c r="W51" s="151"/>
      <c r="X51" s="151"/>
      <c r="Y51" s="151"/>
      <c r="Z51" s="151"/>
      <c r="AA51" s="151"/>
      <c r="AB51" s="151"/>
      <c r="AC51" s="151"/>
      <c r="AD51" s="151"/>
      <c r="AE51" s="151" t="s">
        <v>175</v>
      </c>
      <c r="AF51" s="151"/>
      <c r="AG51" s="151"/>
      <c r="AH51" s="151"/>
      <c r="AI51" s="151"/>
      <c r="AJ51" s="151"/>
      <c r="AK51" s="151"/>
      <c r="AL51" s="151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1"/>
      <c r="AY51" s="151"/>
      <c r="AZ51" s="151"/>
      <c r="BA51" s="151"/>
      <c r="BB51" s="151"/>
      <c r="BC51" s="151"/>
      <c r="BD51" s="151"/>
      <c r="BE51" s="151"/>
      <c r="BF51" s="151"/>
      <c r="BG51" s="151"/>
      <c r="BH51" s="151"/>
    </row>
    <row r="52" spans="1:60" ht="22.5" outlineLevel="1" x14ac:dyDescent="0.2">
      <c r="A52" s="152">
        <v>34</v>
      </c>
      <c r="B52" s="158" t="s">
        <v>182</v>
      </c>
      <c r="C52" s="192" t="s">
        <v>183</v>
      </c>
      <c r="D52" s="160" t="s">
        <v>125</v>
      </c>
      <c r="E52" s="166">
        <v>3</v>
      </c>
      <c r="F52" s="169">
        <f t="shared" si="8"/>
        <v>0</v>
      </c>
      <c r="G52" s="170">
        <f t="shared" si="9"/>
        <v>0</v>
      </c>
      <c r="H52" s="170"/>
      <c r="I52" s="170">
        <f t="shared" si="10"/>
        <v>0</v>
      </c>
      <c r="J52" s="170"/>
      <c r="K52" s="170">
        <f t="shared" si="11"/>
        <v>0</v>
      </c>
      <c r="L52" s="170">
        <v>12</v>
      </c>
      <c r="M52" s="170">
        <f t="shared" si="12"/>
        <v>0</v>
      </c>
      <c r="N52" s="161">
        <v>6.0000000000000002E-5</v>
      </c>
      <c r="O52" s="161">
        <f t="shared" si="13"/>
        <v>1.8000000000000001E-4</v>
      </c>
      <c r="P52" s="161">
        <v>0</v>
      </c>
      <c r="Q52" s="161">
        <f t="shared" si="14"/>
        <v>0</v>
      </c>
      <c r="R52" s="161"/>
      <c r="S52" s="161"/>
      <c r="T52" s="162">
        <v>0.49</v>
      </c>
      <c r="U52" s="161">
        <f t="shared" si="15"/>
        <v>1.47</v>
      </c>
      <c r="V52" s="151"/>
      <c r="W52" s="151"/>
      <c r="X52" s="151"/>
      <c r="Y52" s="151"/>
      <c r="Z52" s="151"/>
      <c r="AA52" s="151"/>
      <c r="AB52" s="151"/>
      <c r="AC52" s="151"/>
      <c r="AD52" s="151"/>
      <c r="AE52" s="151" t="s">
        <v>113</v>
      </c>
      <c r="AF52" s="151"/>
      <c r="AG52" s="151"/>
      <c r="AH52" s="151"/>
      <c r="AI52" s="151"/>
      <c r="AJ52" s="151"/>
      <c r="AK52" s="151"/>
      <c r="AL52" s="151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1"/>
      <c r="AY52" s="151"/>
      <c r="AZ52" s="151"/>
      <c r="BA52" s="151"/>
      <c r="BB52" s="151"/>
      <c r="BC52" s="151"/>
      <c r="BD52" s="151"/>
      <c r="BE52" s="151"/>
      <c r="BF52" s="151"/>
      <c r="BG52" s="151"/>
      <c r="BH52" s="151"/>
    </row>
    <row r="53" spans="1:60" ht="22.5" outlineLevel="1" x14ac:dyDescent="0.2">
      <c r="A53" s="152">
        <v>35</v>
      </c>
      <c r="B53" s="158" t="s">
        <v>182</v>
      </c>
      <c r="C53" s="192" t="s">
        <v>183</v>
      </c>
      <c r="D53" s="160" t="s">
        <v>125</v>
      </c>
      <c r="E53" s="166">
        <v>8.4</v>
      </c>
      <c r="F53" s="169">
        <f t="shared" si="8"/>
        <v>0</v>
      </c>
      <c r="G53" s="170">
        <f t="shared" si="9"/>
        <v>0</v>
      </c>
      <c r="H53" s="170"/>
      <c r="I53" s="170">
        <f t="shared" si="10"/>
        <v>0</v>
      </c>
      <c r="J53" s="170"/>
      <c r="K53" s="170">
        <f t="shared" si="11"/>
        <v>0</v>
      </c>
      <c r="L53" s="170">
        <v>12</v>
      </c>
      <c r="M53" s="170">
        <f t="shared" si="12"/>
        <v>0</v>
      </c>
      <c r="N53" s="161">
        <v>6.0000000000000002E-5</v>
      </c>
      <c r="O53" s="161">
        <f t="shared" si="13"/>
        <v>5.0000000000000001E-4</v>
      </c>
      <c r="P53" s="161">
        <v>0</v>
      </c>
      <c r="Q53" s="161">
        <f t="shared" si="14"/>
        <v>0</v>
      </c>
      <c r="R53" s="161"/>
      <c r="S53" s="161"/>
      <c r="T53" s="162">
        <v>0.49</v>
      </c>
      <c r="U53" s="161">
        <f t="shared" si="15"/>
        <v>4.12</v>
      </c>
      <c r="V53" s="151"/>
      <c r="W53" s="151"/>
      <c r="X53" s="151"/>
      <c r="Y53" s="151"/>
      <c r="Z53" s="151"/>
      <c r="AA53" s="151"/>
      <c r="AB53" s="151"/>
      <c r="AC53" s="151"/>
      <c r="AD53" s="151"/>
      <c r="AE53" s="151" t="s">
        <v>113</v>
      </c>
      <c r="AF53" s="151"/>
      <c r="AG53" s="151"/>
      <c r="AH53" s="151"/>
      <c r="AI53" s="151"/>
      <c r="AJ53" s="151"/>
      <c r="AK53" s="151"/>
      <c r="AL53" s="151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1"/>
      <c r="AY53" s="151"/>
      <c r="AZ53" s="151"/>
      <c r="BA53" s="151"/>
      <c r="BB53" s="151"/>
      <c r="BC53" s="151"/>
      <c r="BD53" s="151"/>
      <c r="BE53" s="151"/>
      <c r="BF53" s="151"/>
      <c r="BG53" s="151"/>
      <c r="BH53" s="151"/>
    </row>
    <row r="54" spans="1:60" ht="22.5" outlineLevel="1" x14ac:dyDescent="0.2">
      <c r="A54" s="152">
        <v>36</v>
      </c>
      <c r="B54" s="158" t="s">
        <v>182</v>
      </c>
      <c r="C54" s="192" t="s">
        <v>183</v>
      </c>
      <c r="D54" s="160" t="s">
        <v>125</v>
      </c>
      <c r="E54" s="166">
        <v>255.7</v>
      </c>
      <c r="F54" s="169">
        <f t="shared" si="8"/>
        <v>0</v>
      </c>
      <c r="G54" s="170">
        <f t="shared" si="9"/>
        <v>0</v>
      </c>
      <c r="H54" s="170"/>
      <c r="I54" s="170">
        <f t="shared" si="10"/>
        <v>0</v>
      </c>
      <c r="J54" s="170"/>
      <c r="K54" s="170">
        <f t="shared" si="11"/>
        <v>0</v>
      </c>
      <c r="L54" s="170">
        <v>12</v>
      </c>
      <c r="M54" s="170">
        <f t="shared" si="12"/>
        <v>0</v>
      </c>
      <c r="N54" s="161">
        <v>6.0000000000000002E-5</v>
      </c>
      <c r="O54" s="161">
        <f t="shared" si="13"/>
        <v>1.5339999999999999E-2</v>
      </c>
      <c r="P54" s="161">
        <v>0</v>
      </c>
      <c r="Q54" s="161">
        <f t="shared" si="14"/>
        <v>0</v>
      </c>
      <c r="R54" s="161"/>
      <c r="S54" s="161"/>
      <c r="T54" s="162">
        <v>0.49</v>
      </c>
      <c r="U54" s="161">
        <f t="shared" si="15"/>
        <v>125.29</v>
      </c>
      <c r="V54" s="151"/>
      <c r="W54" s="151"/>
      <c r="X54" s="151"/>
      <c r="Y54" s="151"/>
      <c r="Z54" s="151"/>
      <c r="AA54" s="151"/>
      <c r="AB54" s="151"/>
      <c r="AC54" s="151"/>
      <c r="AD54" s="151"/>
      <c r="AE54" s="151" t="s">
        <v>113</v>
      </c>
      <c r="AF54" s="151"/>
      <c r="AG54" s="151"/>
      <c r="AH54" s="151"/>
      <c r="AI54" s="151"/>
      <c r="AJ54" s="151"/>
      <c r="AK54" s="151"/>
      <c r="AL54" s="151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1"/>
      <c r="AY54" s="151"/>
      <c r="AZ54" s="151"/>
      <c r="BA54" s="151"/>
      <c r="BB54" s="151"/>
      <c r="BC54" s="151"/>
      <c r="BD54" s="151"/>
      <c r="BE54" s="151"/>
      <c r="BF54" s="151"/>
      <c r="BG54" s="151"/>
      <c r="BH54" s="151"/>
    </row>
    <row r="55" spans="1:60" ht="22.5" outlineLevel="1" x14ac:dyDescent="0.2">
      <c r="A55" s="152">
        <v>37</v>
      </c>
      <c r="B55" s="158" t="s">
        <v>182</v>
      </c>
      <c r="C55" s="192" t="s">
        <v>183</v>
      </c>
      <c r="D55" s="160" t="s">
        <v>125</v>
      </c>
      <c r="E55" s="166">
        <v>90</v>
      </c>
      <c r="F55" s="169">
        <f t="shared" si="8"/>
        <v>0</v>
      </c>
      <c r="G55" s="170">
        <f t="shared" si="9"/>
        <v>0</v>
      </c>
      <c r="H55" s="170"/>
      <c r="I55" s="170">
        <f t="shared" si="10"/>
        <v>0</v>
      </c>
      <c r="J55" s="170"/>
      <c r="K55" s="170">
        <f t="shared" si="11"/>
        <v>0</v>
      </c>
      <c r="L55" s="170">
        <v>12</v>
      </c>
      <c r="M55" s="170">
        <f t="shared" si="12"/>
        <v>0</v>
      </c>
      <c r="N55" s="161">
        <v>6.0000000000000002E-5</v>
      </c>
      <c r="O55" s="161">
        <f t="shared" si="13"/>
        <v>5.4000000000000003E-3</v>
      </c>
      <c r="P55" s="161">
        <v>0</v>
      </c>
      <c r="Q55" s="161">
        <f t="shared" si="14"/>
        <v>0</v>
      </c>
      <c r="R55" s="161"/>
      <c r="S55" s="161"/>
      <c r="T55" s="162">
        <v>0.49</v>
      </c>
      <c r="U55" s="161">
        <f t="shared" si="15"/>
        <v>44.1</v>
      </c>
      <c r="V55" s="151"/>
      <c r="W55" s="151"/>
      <c r="X55" s="151"/>
      <c r="Y55" s="151"/>
      <c r="Z55" s="151"/>
      <c r="AA55" s="151"/>
      <c r="AB55" s="151"/>
      <c r="AC55" s="151"/>
      <c r="AD55" s="151"/>
      <c r="AE55" s="151" t="s">
        <v>113</v>
      </c>
      <c r="AF55" s="151"/>
      <c r="AG55" s="151"/>
      <c r="AH55" s="151"/>
      <c r="AI55" s="151"/>
      <c r="AJ55" s="151"/>
      <c r="AK55" s="151"/>
      <c r="AL55" s="151"/>
      <c r="AM55" s="151"/>
      <c r="AN55" s="151"/>
      <c r="AO55" s="151"/>
      <c r="AP55" s="151"/>
      <c r="AQ55" s="151"/>
      <c r="AR55" s="151"/>
      <c r="AS55" s="151"/>
      <c r="AT55" s="151"/>
      <c r="AU55" s="151"/>
      <c r="AV55" s="151"/>
      <c r="AW55" s="151"/>
      <c r="AX55" s="151"/>
      <c r="AY55" s="151"/>
      <c r="AZ55" s="151"/>
      <c r="BA55" s="151"/>
      <c r="BB55" s="151"/>
      <c r="BC55" s="151"/>
      <c r="BD55" s="151"/>
      <c r="BE55" s="151"/>
      <c r="BF55" s="151"/>
      <c r="BG55" s="151"/>
      <c r="BH55" s="151"/>
    </row>
    <row r="56" spans="1:60" ht="22.5" outlineLevel="1" x14ac:dyDescent="0.2">
      <c r="A56" s="152">
        <v>38</v>
      </c>
      <c r="B56" s="158" t="s">
        <v>184</v>
      </c>
      <c r="C56" s="192" t="s">
        <v>185</v>
      </c>
      <c r="D56" s="160" t="s">
        <v>112</v>
      </c>
      <c r="E56" s="166">
        <v>2.7</v>
      </c>
      <c r="F56" s="169">
        <f t="shared" si="8"/>
        <v>0</v>
      </c>
      <c r="G56" s="170">
        <f t="shared" si="9"/>
        <v>0</v>
      </c>
      <c r="H56" s="170"/>
      <c r="I56" s="170">
        <f t="shared" si="10"/>
        <v>0</v>
      </c>
      <c r="J56" s="170"/>
      <c r="K56" s="170">
        <f t="shared" si="11"/>
        <v>0</v>
      </c>
      <c r="L56" s="170">
        <v>12</v>
      </c>
      <c r="M56" s="170">
        <f t="shared" si="12"/>
        <v>0</v>
      </c>
      <c r="N56" s="161">
        <v>0</v>
      </c>
      <c r="O56" s="161">
        <f t="shared" si="13"/>
        <v>0</v>
      </c>
      <c r="P56" s="161">
        <v>0</v>
      </c>
      <c r="Q56" s="161">
        <f t="shared" si="14"/>
        <v>0</v>
      </c>
      <c r="R56" s="161"/>
      <c r="S56" s="161"/>
      <c r="T56" s="162">
        <v>0</v>
      </c>
      <c r="U56" s="161">
        <f t="shared" si="15"/>
        <v>0</v>
      </c>
      <c r="V56" s="151"/>
      <c r="W56" s="151"/>
      <c r="X56" s="151"/>
      <c r="Y56" s="151"/>
      <c r="Z56" s="151"/>
      <c r="AA56" s="151"/>
      <c r="AB56" s="151"/>
      <c r="AC56" s="151"/>
      <c r="AD56" s="151"/>
      <c r="AE56" s="151" t="s">
        <v>113</v>
      </c>
      <c r="AF56" s="151"/>
      <c r="AG56" s="151"/>
      <c r="AH56" s="151"/>
      <c r="AI56" s="151"/>
      <c r="AJ56" s="151"/>
      <c r="AK56" s="151"/>
      <c r="AL56" s="151"/>
      <c r="AM56" s="151"/>
      <c r="AN56" s="151"/>
      <c r="AO56" s="151"/>
      <c r="AP56" s="151"/>
      <c r="AQ56" s="151"/>
      <c r="AR56" s="151"/>
      <c r="AS56" s="151"/>
      <c r="AT56" s="151"/>
      <c r="AU56" s="151"/>
      <c r="AV56" s="151"/>
      <c r="AW56" s="151"/>
      <c r="AX56" s="151"/>
      <c r="AY56" s="151"/>
      <c r="AZ56" s="151"/>
      <c r="BA56" s="151"/>
      <c r="BB56" s="151"/>
      <c r="BC56" s="151"/>
      <c r="BD56" s="151"/>
      <c r="BE56" s="151"/>
      <c r="BF56" s="151"/>
      <c r="BG56" s="151"/>
      <c r="BH56" s="151"/>
    </row>
    <row r="57" spans="1:60" ht="22.5" outlineLevel="1" x14ac:dyDescent="0.2">
      <c r="A57" s="152">
        <v>39</v>
      </c>
      <c r="B57" s="158" t="s">
        <v>186</v>
      </c>
      <c r="C57" s="192" t="s">
        <v>187</v>
      </c>
      <c r="D57" s="160" t="s">
        <v>112</v>
      </c>
      <c r="E57" s="166">
        <v>112.41800000000001</v>
      </c>
      <c r="F57" s="169">
        <f t="shared" si="8"/>
        <v>0</v>
      </c>
      <c r="G57" s="170">
        <f t="shared" si="9"/>
        <v>0</v>
      </c>
      <c r="H57" s="170"/>
      <c r="I57" s="170">
        <f t="shared" si="10"/>
        <v>0</v>
      </c>
      <c r="J57" s="170"/>
      <c r="K57" s="170">
        <f t="shared" si="11"/>
        <v>0</v>
      </c>
      <c r="L57" s="170">
        <v>12</v>
      </c>
      <c r="M57" s="170">
        <f t="shared" si="12"/>
        <v>0</v>
      </c>
      <c r="N57" s="161">
        <v>0</v>
      </c>
      <c r="O57" s="161">
        <f t="shared" si="13"/>
        <v>0</v>
      </c>
      <c r="P57" s="161">
        <v>0</v>
      </c>
      <c r="Q57" s="161">
        <f t="shared" si="14"/>
        <v>0</v>
      </c>
      <c r="R57" s="161"/>
      <c r="S57" s="161"/>
      <c r="T57" s="162">
        <v>0</v>
      </c>
      <c r="U57" s="161">
        <f t="shared" si="15"/>
        <v>0</v>
      </c>
      <c r="V57" s="151"/>
      <c r="W57" s="151"/>
      <c r="X57" s="151"/>
      <c r="Y57" s="151"/>
      <c r="Z57" s="151"/>
      <c r="AA57" s="151"/>
      <c r="AB57" s="151"/>
      <c r="AC57" s="151"/>
      <c r="AD57" s="151"/>
      <c r="AE57" s="151" t="s">
        <v>113</v>
      </c>
      <c r="AF57" s="151"/>
      <c r="AG57" s="151"/>
      <c r="AH57" s="151"/>
      <c r="AI57" s="151"/>
      <c r="AJ57" s="151"/>
      <c r="AK57" s="151"/>
      <c r="AL57" s="151"/>
      <c r="AM57" s="151"/>
      <c r="AN57" s="151"/>
      <c r="AO57" s="151"/>
      <c r="AP57" s="151"/>
      <c r="AQ57" s="151"/>
      <c r="AR57" s="151"/>
      <c r="AS57" s="151"/>
      <c r="AT57" s="151"/>
      <c r="AU57" s="151"/>
      <c r="AV57" s="151"/>
      <c r="AW57" s="151"/>
      <c r="AX57" s="151"/>
      <c r="AY57" s="151"/>
      <c r="AZ57" s="151"/>
      <c r="BA57" s="151"/>
      <c r="BB57" s="151"/>
      <c r="BC57" s="151"/>
      <c r="BD57" s="151"/>
      <c r="BE57" s="151"/>
      <c r="BF57" s="151"/>
      <c r="BG57" s="151"/>
      <c r="BH57" s="151"/>
    </row>
    <row r="58" spans="1:60" ht="22.5" outlineLevel="1" x14ac:dyDescent="0.2">
      <c r="A58" s="152">
        <v>40</v>
      </c>
      <c r="B58" s="158" t="s">
        <v>188</v>
      </c>
      <c r="C58" s="192" t="s">
        <v>189</v>
      </c>
      <c r="D58" s="160" t="s">
        <v>112</v>
      </c>
      <c r="E58" s="166">
        <v>39.479999999999997</v>
      </c>
      <c r="F58" s="169">
        <f t="shared" si="8"/>
        <v>0</v>
      </c>
      <c r="G58" s="170">
        <f t="shared" si="9"/>
        <v>0</v>
      </c>
      <c r="H58" s="170"/>
      <c r="I58" s="170">
        <f t="shared" si="10"/>
        <v>0</v>
      </c>
      <c r="J58" s="170"/>
      <c r="K58" s="170">
        <f t="shared" si="11"/>
        <v>0</v>
      </c>
      <c r="L58" s="170">
        <v>12</v>
      </c>
      <c r="M58" s="170">
        <f t="shared" si="12"/>
        <v>0</v>
      </c>
      <c r="N58" s="161">
        <v>0</v>
      </c>
      <c r="O58" s="161">
        <f t="shared" si="13"/>
        <v>0</v>
      </c>
      <c r="P58" s="161">
        <v>0</v>
      </c>
      <c r="Q58" s="161">
        <f t="shared" si="14"/>
        <v>0</v>
      </c>
      <c r="R58" s="161"/>
      <c r="S58" s="161"/>
      <c r="T58" s="162">
        <v>0</v>
      </c>
      <c r="U58" s="161">
        <f t="shared" si="15"/>
        <v>0</v>
      </c>
      <c r="V58" s="151"/>
      <c r="W58" s="151"/>
      <c r="X58" s="151"/>
      <c r="Y58" s="151"/>
      <c r="Z58" s="151"/>
      <c r="AA58" s="151"/>
      <c r="AB58" s="151"/>
      <c r="AC58" s="151"/>
      <c r="AD58" s="151"/>
      <c r="AE58" s="151" t="s">
        <v>113</v>
      </c>
      <c r="AF58" s="151"/>
      <c r="AG58" s="151"/>
      <c r="AH58" s="151"/>
      <c r="AI58" s="151"/>
      <c r="AJ58" s="151"/>
      <c r="AK58" s="151"/>
      <c r="AL58" s="151"/>
      <c r="AM58" s="151"/>
      <c r="AN58" s="151"/>
      <c r="AO58" s="151"/>
      <c r="AP58" s="151"/>
      <c r="AQ58" s="151"/>
      <c r="AR58" s="151"/>
      <c r="AS58" s="151"/>
      <c r="AT58" s="151"/>
      <c r="AU58" s="151"/>
      <c r="AV58" s="151"/>
      <c r="AW58" s="151"/>
      <c r="AX58" s="151"/>
      <c r="AY58" s="151"/>
      <c r="AZ58" s="151"/>
      <c r="BA58" s="151"/>
      <c r="BB58" s="151"/>
      <c r="BC58" s="151"/>
      <c r="BD58" s="151"/>
      <c r="BE58" s="151"/>
      <c r="BF58" s="151"/>
      <c r="BG58" s="151"/>
      <c r="BH58" s="151"/>
    </row>
    <row r="59" spans="1:60" outlineLevel="1" x14ac:dyDescent="0.2">
      <c r="A59" s="152">
        <v>41</v>
      </c>
      <c r="B59" s="158" t="s">
        <v>190</v>
      </c>
      <c r="C59" s="192" t="s">
        <v>191</v>
      </c>
      <c r="D59" s="160" t="s">
        <v>125</v>
      </c>
      <c r="E59" s="166">
        <v>4.95</v>
      </c>
      <c r="F59" s="169">
        <f t="shared" si="8"/>
        <v>0</v>
      </c>
      <c r="G59" s="170">
        <f t="shared" si="9"/>
        <v>0</v>
      </c>
      <c r="H59" s="170"/>
      <c r="I59" s="170">
        <f t="shared" si="10"/>
        <v>0</v>
      </c>
      <c r="J59" s="170"/>
      <c r="K59" s="170">
        <f t="shared" si="11"/>
        <v>0</v>
      </c>
      <c r="L59" s="170">
        <v>12</v>
      </c>
      <c r="M59" s="170">
        <f t="shared" si="12"/>
        <v>0</v>
      </c>
      <c r="N59" s="161">
        <v>0</v>
      </c>
      <c r="O59" s="161">
        <f t="shared" si="13"/>
        <v>0</v>
      </c>
      <c r="P59" s="161">
        <v>0</v>
      </c>
      <c r="Q59" s="161">
        <f t="shared" si="14"/>
        <v>0</v>
      </c>
      <c r="R59" s="161"/>
      <c r="S59" s="161"/>
      <c r="T59" s="162">
        <v>0</v>
      </c>
      <c r="U59" s="161">
        <f t="shared" si="15"/>
        <v>0</v>
      </c>
      <c r="V59" s="151"/>
      <c r="W59" s="151"/>
      <c r="X59" s="151"/>
      <c r="Y59" s="151"/>
      <c r="Z59" s="151"/>
      <c r="AA59" s="151"/>
      <c r="AB59" s="151"/>
      <c r="AC59" s="151"/>
      <c r="AD59" s="151"/>
      <c r="AE59" s="151" t="s">
        <v>113</v>
      </c>
      <c r="AF59" s="151"/>
      <c r="AG59" s="151"/>
      <c r="AH59" s="151"/>
      <c r="AI59" s="151"/>
      <c r="AJ59" s="151"/>
      <c r="AK59" s="151"/>
      <c r="AL59" s="151"/>
      <c r="AM59" s="151"/>
      <c r="AN59" s="151"/>
      <c r="AO59" s="151"/>
      <c r="AP59" s="151"/>
      <c r="AQ59" s="151"/>
      <c r="AR59" s="151"/>
      <c r="AS59" s="151"/>
      <c r="AT59" s="151"/>
      <c r="AU59" s="151"/>
      <c r="AV59" s="151"/>
      <c r="AW59" s="151"/>
      <c r="AX59" s="151"/>
      <c r="AY59" s="151"/>
      <c r="AZ59" s="151"/>
      <c r="BA59" s="151"/>
      <c r="BB59" s="151"/>
      <c r="BC59" s="151"/>
      <c r="BD59" s="151"/>
      <c r="BE59" s="151"/>
      <c r="BF59" s="151"/>
      <c r="BG59" s="151"/>
      <c r="BH59" s="151"/>
    </row>
    <row r="60" spans="1:60" outlineLevel="1" x14ac:dyDescent="0.2">
      <c r="A60" s="152">
        <v>42</v>
      </c>
      <c r="B60" s="158" t="s">
        <v>192</v>
      </c>
      <c r="C60" s="192" t="s">
        <v>193</v>
      </c>
      <c r="D60" s="160" t="s">
        <v>118</v>
      </c>
      <c r="E60" s="166">
        <v>1</v>
      </c>
      <c r="F60" s="169">
        <f t="shared" si="8"/>
        <v>0</v>
      </c>
      <c r="G60" s="170">
        <f t="shared" si="9"/>
        <v>0</v>
      </c>
      <c r="H60" s="170"/>
      <c r="I60" s="170">
        <f t="shared" si="10"/>
        <v>0</v>
      </c>
      <c r="J60" s="170"/>
      <c r="K60" s="170">
        <f t="shared" si="11"/>
        <v>0</v>
      </c>
      <c r="L60" s="170">
        <v>12</v>
      </c>
      <c r="M60" s="170">
        <f t="shared" si="12"/>
        <v>0</v>
      </c>
      <c r="N60" s="161">
        <v>1.0000000000000001E-5</v>
      </c>
      <c r="O60" s="161">
        <f t="shared" si="13"/>
        <v>1.0000000000000001E-5</v>
      </c>
      <c r="P60" s="161">
        <v>0</v>
      </c>
      <c r="Q60" s="161">
        <f t="shared" si="14"/>
        <v>0</v>
      </c>
      <c r="R60" s="161"/>
      <c r="S60" s="161"/>
      <c r="T60" s="162">
        <v>0.40488000000000002</v>
      </c>
      <c r="U60" s="161">
        <f t="shared" si="15"/>
        <v>0.4</v>
      </c>
      <c r="V60" s="151"/>
      <c r="W60" s="151"/>
      <c r="X60" s="151"/>
      <c r="Y60" s="151"/>
      <c r="Z60" s="151"/>
      <c r="AA60" s="151"/>
      <c r="AB60" s="151"/>
      <c r="AC60" s="151"/>
      <c r="AD60" s="151"/>
      <c r="AE60" s="151" t="s">
        <v>113</v>
      </c>
      <c r="AF60" s="151"/>
      <c r="AG60" s="151"/>
      <c r="AH60" s="151"/>
      <c r="AI60" s="151"/>
      <c r="AJ60" s="151"/>
      <c r="AK60" s="151"/>
      <c r="AL60" s="151"/>
      <c r="AM60" s="151"/>
      <c r="AN60" s="151"/>
      <c r="AO60" s="151"/>
      <c r="AP60" s="151"/>
      <c r="AQ60" s="151"/>
      <c r="AR60" s="151"/>
      <c r="AS60" s="151"/>
      <c r="AT60" s="151"/>
      <c r="AU60" s="151"/>
      <c r="AV60" s="151"/>
      <c r="AW60" s="151"/>
      <c r="AX60" s="151"/>
      <c r="AY60" s="151"/>
      <c r="AZ60" s="151"/>
      <c r="BA60" s="151"/>
      <c r="BB60" s="151"/>
      <c r="BC60" s="151"/>
      <c r="BD60" s="151"/>
      <c r="BE60" s="151"/>
      <c r="BF60" s="151"/>
      <c r="BG60" s="151"/>
      <c r="BH60" s="151"/>
    </row>
    <row r="61" spans="1:60" outlineLevel="1" x14ac:dyDescent="0.2">
      <c r="A61" s="152">
        <v>43</v>
      </c>
      <c r="B61" s="158" t="s">
        <v>194</v>
      </c>
      <c r="C61" s="192" t="s">
        <v>195</v>
      </c>
      <c r="D61" s="160" t="s">
        <v>118</v>
      </c>
      <c r="E61" s="166">
        <v>12</v>
      </c>
      <c r="F61" s="169">
        <f t="shared" si="8"/>
        <v>0</v>
      </c>
      <c r="G61" s="170">
        <f t="shared" si="9"/>
        <v>0</v>
      </c>
      <c r="H61" s="170"/>
      <c r="I61" s="170">
        <f t="shared" si="10"/>
        <v>0</v>
      </c>
      <c r="J61" s="170"/>
      <c r="K61" s="170">
        <f t="shared" si="11"/>
        <v>0</v>
      </c>
      <c r="L61" s="170">
        <v>12</v>
      </c>
      <c r="M61" s="170">
        <f t="shared" si="12"/>
        <v>0</v>
      </c>
      <c r="N61" s="161">
        <v>1.0000000000000001E-5</v>
      </c>
      <c r="O61" s="161">
        <f t="shared" si="13"/>
        <v>1.2E-4</v>
      </c>
      <c r="P61" s="161">
        <v>0</v>
      </c>
      <c r="Q61" s="161">
        <f t="shared" si="14"/>
        <v>0</v>
      </c>
      <c r="R61" s="161"/>
      <c r="S61" s="161"/>
      <c r="T61" s="162">
        <v>0.54730000000000001</v>
      </c>
      <c r="U61" s="161">
        <f t="shared" si="15"/>
        <v>6.57</v>
      </c>
      <c r="V61" s="151"/>
      <c r="W61" s="151"/>
      <c r="X61" s="151"/>
      <c r="Y61" s="151"/>
      <c r="Z61" s="151"/>
      <c r="AA61" s="151"/>
      <c r="AB61" s="151"/>
      <c r="AC61" s="151"/>
      <c r="AD61" s="151"/>
      <c r="AE61" s="151" t="s">
        <v>113</v>
      </c>
      <c r="AF61" s="151"/>
      <c r="AG61" s="151"/>
      <c r="AH61" s="151"/>
      <c r="AI61" s="151"/>
      <c r="AJ61" s="151"/>
      <c r="AK61" s="151"/>
      <c r="AL61" s="151"/>
      <c r="AM61" s="151"/>
      <c r="AN61" s="151"/>
      <c r="AO61" s="151"/>
      <c r="AP61" s="151"/>
      <c r="AQ61" s="151"/>
      <c r="AR61" s="151"/>
      <c r="AS61" s="151"/>
      <c r="AT61" s="151"/>
      <c r="AU61" s="151"/>
      <c r="AV61" s="151"/>
      <c r="AW61" s="151"/>
      <c r="AX61" s="151"/>
      <c r="AY61" s="151"/>
      <c r="AZ61" s="151"/>
      <c r="BA61" s="151"/>
      <c r="BB61" s="151"/>
      <c r="BC61" s="151"/>
      <c r="BD61" s="151"/>
      <c r="BE61" s="151"/>
      <c r="BF61" s="151"/>
      <c r="BG61" s="151"/>
      <c r="BH61" s="151"/>
    </row>
    <row r="62" spans="1:60" outlineLevel="1" x14ac:dyDescent="0.2">
      <c r="A62" s="152">
        <v>44</v>
      </c>
      <c r="B62" s="158" t="s">
        <v>196</v>
      </c>
      <c r="C62" s="192" t="s">
        <v>197</v>
      </c>
      <c r="D62" s="160" t="s">
        <v>118</v>
      </c>
      <c r="E62" s="166">
        <v>26</v>
      </c>
      <c r="F62" s="169">
        <f t="shared" si="8"/>
        <v>0</v>
      </c>
      <c r="G62" s="170">
        <f t="shared" si="9"/>
        <v>0</v>
      </c>
      <c r="H62" s="170"/>
      <c r="I62" s="170">
        <f t="shared" si="10"/>
        <v>0</v>
      </c>
      <c r="J62" s="170"/>
      <c r="K62" s="170">
        <f t="shared" si="11"/>
        <v>0</v>
      </c>
      <c r="L62" s="170">
        <v>12</v>
      </c>
      <c r="M62" s="170">
        <f t="shared" si="12"/>
        <v>0</v>
      </c>
      <c r="N62" s="161">
        <v>2.0000000000000002E-5</v>
      </c>
      <c r="O62" s="161">
        <f t="shared" si="13"/>
        <v>5.1999999999999995E-4</v>
      </c>
      <c r="P62" s="161">
        <v>0</v>
      </c>
      <c r="Q62" s="161">
        <f t="shared" si="14"/>
        <v>0</v>
      </c>
      <c r="R62" s="161"/>
      <c r="S62" s="161"/>
      <c r="T62" s="162">
        <v>0.74034</v>
      </c>
      <c r="U62" s="161">
        <f t="shared" si="15"/>
        <v>19.25</v>
      </c>
      <c r="V62" s="151"/>
      <c r="W62" s="151"/>
      <c r="X62" s="151"/>
      <c r="Y62" s="151"/>
      <c r="Z62" s="151"/>
      <c r="AA62" s="151"/>
      <c r="AB62" s="151"/>
      <c r="AC62" s="151"/>
      <c r="AD62" s="151"/>
      <c r="AE62" s="151" t="s">
        <v>113</v>
      </c>
      <c r="AF62" s="151"/>
      <c r="AG62" s="151"/>
      <c r="AH62" s="151"/>
      <c r="AI62" s="151"/>
      <c r="AJ62" s="151"/>
      <c r="AK62" s="151"/>
      <c r="AL62" s="151"/>
      <c r="AM62" s="151"/>
      <c r="AN62" s="151"/>
      <c r="AO62" s="151"/>
      <c r="AP62" s="151"/>
      <c r="AQ62" s="151"/>
      <c r="AR62" s="151"/>
      <c r="AS62" s="151"/>
      <c r="AT62" s="151"/>
      <c r="AU62" s="151"/>
      <c r="AV62" s="151"/>
      <c r="AW62" s="151"/>
      <c r="AX62" s="151"/>
      <c r="AY62" s="151"/>
      <c r="AZ62" s="151"/>
      <c r="BA62" s="151"/>
      <c r="BB62" s="151"/>
      <c r="BC62" s="151"/>
      <c r="BD62" s="151"/>
      <c r="BE62" s="151"/>
      <c r="BF62" s="151"/>
      <c r="BG62" s="151"/>
      <c r="BH62" s="151"/>
    </row>
    <row r="63" spans="1:60" outlineLevel="1" x14ac:dyDescent="0.2">
      <c r="A63" s="152">
        <v>45</v>
      </c>
      <c r="B63" s="158" t="s">
        <v>198</v>
      </c>
      <c r="C63" s="192" t="s">
        <v>199</v>
      </c>
      <c r="D63" s="160" t="s">
        <v>125</v>
      </c>
      <c r="E63" s="166">
        <v>76.597999999999999</v>
      </c>
      <c r="F63" s="169">
        <f t="shared" si="8"/>
        <v>0</v>
      </c>
      <c r="G63" s="170">
        <f t="shared" si="9"/>
        <v>0</v>
      </c>
      <c r="H63" s="170"/>
      <c r="I63" s="170">
        <f t="shared" si="10"/>
        <v>0</v>
      </c>
      <c r="J63" s="170"/>
      <c r="K63" s="170">
        <f t="shared" si="11"/>
        <v>0</v>
      </c>
      <c r="L63" s="170">
        <v>12</v>
      </c>
      <c r="M63" s="170">
        <f t="shared" si="12"/>
        <v>0</v>
      </c>
      <c r="N63" s="161">
        <v>0</v>
      </c>
      <c r="O63" s="161">
        <f t="shared" si="13"/>
        <v>0</v>
      </c>
      <c r="P63" s="161">
        <v>0</v>
      </c>
      <c r="Q63" s="161">
        <f t="shared" si="14"/>
        <v>0</v>
      </c>
      <c r="R63" s="161"/>
      <c r="S63" s="161"/>
      <c r="T63" s="162">
        <v>0</v>
      </c>
      <c r="U63" s="161">
        <f t="shared" si="15"/>
        <v>0</v>
      </c>
      <c r="V63" s="151"/>
      <c r="W63" s="151"/>
      <c r="X63" s="151"/>
      <c r="Y63" s="151"/>
      <c r="Z63" s="151"/>
      <c r="AA63" s="151"/>
      <c r="AB63" s="151"/>
      <c r="AC63" s="151"/>
      <c r="AD63" s="151"/>
      <c r="AE63" s="151" t="s">
        <v>113</v>
      </c>
      <c r="AF63" s="151"/>
      <c r="AG63" s="151"/>
      <c r="AH63" s="151"/>
      <c r="AI63" s="151"/>
      <c r="AJ63" s="151"/>
      <c r="AK63" s="151"/>
      <c r="AL63" s="151"/>
      <c r="AM63" s="151"/>
      <c r="AN63" s="151"/>
      <c r="AO63" s="151"/>
      <c r="AP63" s="151"/>
      <c r="AQ63" s="151"/>
      <c r="AR63" s="151"/>
      <c r="AS63" s="151"/>
      <c r="AT63" s="151"/>
      <c r="AU63" s="151"/>
      <c r="AV63" s="151"/>
      <c r="AW63" s="151"/>
      <c r="AX63" s="151"/>
      <c r="AY63" s="151"/>
      <c r="AZ63" s="151"/>
      <c r="BA63" s="151"/>
      <c r="BB63" s="151"/>
      <c r="BC63" s="151"/>
      <c r="BD63" s="151"/>
      <c r="BE63" s="151"/>
      <c r="BF63" s="151"/>
      <c r="BG63" s="151"/>
      <c r="BH63" s="151"/>
    </row>
    <row r="64" spans="1:60" ht="22.5" outlineLevel="1" x14ac:dyDescent="0.2">
      <c r="A64" s="152">
        <v>46</v>
      </c>
      <c r="B64" s="158" t="s">
        <v>200</v>
      </c>
      <c r="C64" s="192" t="s">
        <v>201</v>
      </c>
      <c r="D64" s="160" t="s">
        <v>125</v>
      </c>
      <c r="E64" s="166">
        <v>660.8</v>
      </c>
      <c r="F64" s="169">
        <f t="shared" si="8"/>
        <v>0</v>
      </c>
      <c r="G64" s="170">
        <f t="shared" si="9"/>
        <v>0</v>
      </c>
      <c r="H64" s="170"/>
      <c r="I64" s="170">
        <f t="shared" si="10"/>
        <v>0</v>
      </c>
      <c r="J64" s="170"/>
      <c r="K64" s="170">
        <f t="shared" si="11"/>
        <v>0</v>
      </c>
      <c r="L64" s="170">
        <v>12</v>
      </c>
      <c r="M64" s="170">
        <f t="shared" si="12"/>
        <v>0</v>
      </c>
      <c r="N64" s="161">
        <v>0</v>
      </c>
      <c r="O64" s="161">
        <f t="shared" si="13"/>
        <v>0</v>
      </c>
      <c r="P64" s="161">
        <v>0</v>
      </c>
      <c r="Q64" s="161">
        <f t="shared" si="14"/>
        <v>0</v>
      </c>
      <c r="R64" s="161"/>
      <c r="S64" s="161"/>
      <c r="T64" s="162">
        <v>0.08</v>
      </c>
      <c r="U64" s="161">
        <f t="shared" si="15"/>
        <v>52.86</v>
      </c>
      <c r="V64" s="151"/>
      <c r="W64" s="151"/>
      <c r="X64" s="151"/>
      <c r="Y64" s="151"/>
      <c r="Z64" s="151"/>
      <c r="AA64" s="151"/>
      <c r="AB64" s="151"/>
      <c r="AC64" s="151"/>
      <c r="AD64" s="151"/>
      <c r="AE64" s="151" t="s">
        <v>113</v>
      </c>
      <c r="AF64" s="151"/>
      <c r="AG64" s="151"/>
      <c r="AH64" s="151"/>
      <c r="AI64" s="151"/>
      <c r="AJ64" s="151"/>
      <c r="AK64" s="151"/>
      <c r="AL64" s="151"/>
      <c r="AM64" s="151"/>
      <c r="AN64" s="151"/>
      <c r="AO64" s="151"/>
      <c r="AP64" s="151"/>
      <c r="AQ64" s="151"/>
      <c r="AR64" s="151"/>
      <c r="AS64" s="151"/>
      <c r="AT64" s="151"/>
      <c r="AU64" s="151"/>
      <c r="AV64" s="151"/>
      <c r="AW64" s="151"/>
      <c r="AX64" s="151"/>
      <c r="AY64" s="151"/>
      <c r="AZ64" s="151"/>
      <c r="BA64" s="151"/>
      <c r="BB64" s="151"/>
      <c r="BC64" s="151"/>
      <c r="BD64" s="151"/>
      <c r="BE64" s="151"/>
      <c r="BF64" s="151"/>
      <c r="BG64" s="151"/>
      <c r="BH64" s="151"/>
    </row>
    <row r="65" spans="1:60" outlineLevel="1" x14ac:dyDescent="0.2">
      <c r="A65" s="152">
        <v>47</v>
      </c>
      <c r="B65" s="158" t="s">
        <v>202</v>
      </c>
      <c r="C65" s="192" t="s">
        <v>203</v>
      </c>
      <c r="D65" s="160" t="s">
        <v>125</v>
      </c>
      <c r="E65" s="166">
        <v>363.44</v>
      </c>
      <c r="F65" s="169">
        <f t="shared" si="8"/>
        <v>0</v>
      </c>
      <c r="G65" s="170">
        <f t="shared" si="9"/>
        <v>0</v>
      </c>
      <c r="H65" s="170"/>
      <c r="I65" s="170">
        <f t="shared" si="10"/>
        <v>0</v>
      </c>
      <c r="J65" s="170"/>
      <c r="K65" s="170">
        <f t="shared" si="11"/>
        <v>0</v>
      </c>
      <c r="L65" s="170">
        <v>12</v>
      </c>
      <c r="M65" s="170">
        <f t="shared" si="12"/>
        <v>0</v>
      </c>
      <c r="N65" s="161">
        <v>0</v>
      </c>
      <c r="O65" s="161">
        <f t="shared" si="13"/>
        <v>0</v>
      </c>
      <c r="P65" s="161">
        <v>0</v>
      </c>
      <c r="Q65" s="161">
        <f t="shared" si="14"/>
        <v>0</v>
      </c>
      <c r="R65" s="161"/>
      <c r="S65" s="161"/>
      <c r="T65" s="162">
        <v>0</v>
      </c>
      <c r="U65" s="161">
        <f t="shared" si="15"/>
        <v>0</v>
      </c>
      <c r="V65" s="151"/>
      <c r="W65" s="151"/>
      <c r="X65" s="151"/>
      <c r="Y65" s="151"/>
      <c r="Z65" s="151"/>
      <c r="AA65" s="151"/>
      <c r="AB65" s="151"/>
      <c r="AC65" s="151"/>
      <c r="AD65" s="151"/>
      <c r="AE65" s="151" t="s">
        <v>175</v>
      </c>
      <c r="AF65" s="151"/>
      <c r="AG65" s="151"/>
      <c r="AH65" s="151"/>
      <c r="AI65" s="151"/>
      <c r="AJ65" s="151"/>
      <c r="AK65" s="151"/>
      <c r="AL65" s="151"/>
      <c r="AM65" s="151"/>
      <c r="AN65" s="151"/>
      <c r="AO65" s="151"/>
      <c r="AP65" s="151"/>
      <c r="AQ65" s="151"/>
      <c r="AR65" s="151"/>
      <c r="AS65" s="151"/>
      <c r="AT65" s="151"/>
      <c r="AU65" s="151"/>
      <c r="AV65" s="151"/>
      <c r="AW65" s="151"/>
      <c r="AX65" s="151"/>
      <c r="AY65" s="151"/>
      <c r="AZ65" s="151"/>
      <c r="BA65" s="151"/>
      <c r="BB65" s="151"/>
      <c r="BC65" s="151"/>
      <c r="BD65" s="151"/>
      <c r="BE65" s="151"/>
      <c r="BF65" s="151"/>
      <c r="BG65" s="151"/>
      <c r="BH65" s="151"/>
    </row>
    <row r="66" spans="1:60" outlineLevel="1" x14ac:dyDescent="0.2">
      <c r="A66" s="152">
        <v>48</v>
      </c>
      <c r="B66" s="158" t="s">
        <v>204</v>
      </c>
      <c r="C66" s="192" t="s">
        <v>205</v>
      </c>
      <c r="D66" s="160" t="s">
        <v>125</v>
      </c>
      <c r="E66" s="166">
        <v>363.44</v>
      </c>
      <c r="F66" s="169">
        <f t="shared" si="8"/>
        <v>0</v>
      </c>
      <c r="G66" s="170">
        <f t="shared" si="9"/>
        <v>0</v>
      </c>
      <c r="H66" s="170"/>
      <c r="I66" s="170">
        <f t="shared" si="10"/>
        <v>0</v>
      </c>
      <c r="J66" s="170"/>
      <c r="K66" s="170">
        <f t="shared" si="11"/>
        <v>0</v>
      </c>
      <c r="L66" s="170">
        <v>12</v>
      </c>
      <c r="M66" s="170">
        <f t="shared" si="12"/>
        <v>0</v>
      </c>
      <c r="N66" s="161">
        <v>0</v>
      </c>
      <c r="O66" s="161">
        <f t="shared" si="13"/>
        <v>0</v>
      </c>
      <c r="P66" s="161">
        <v>0</v>
      </c>
      <c r="Q66" s="161">
        <f t="shared" si="14"/>
        <v>0</v>
      </c>
      <c r="R66" s="161"/>
      <c r="S66" s="161"/>
      <c r="T66" s="162">
        <v>0</v>
      </c>
      <c r="U66" s="161">
        <f t="shared" si="15"/>
        <v>0</v>
      </c>
      <c r="V66" s="151"/>
      <c r="W66" s="151"/>
      <c r="X66" s="151"/>
      <c r="Y66" s="151"/>
      <c r="Z66" s="151"/>
      <c r="AA66" s="151"/>
      <c r="AB66" s="151"/>
      <c r="AC66" s="151"/>
      <c r="AD66" s="151"/>
      <c r="AE66" s="151" t="s">
        <v>175</v>
      </c>
      <c r="AF66" s="151"/>
      <c r="AG66" s="151"/>
      <c r="AH66" s="151"/>
      <c r="AI66" s="151"/>
      <c r="AJ66" s="151"/>
      <c r="AK66" s="151"/>
      <c r="AL66" s="151"/>
      <c r="AM66" s="151"/>
      <c r="AN66" s="151"/>
      <c r="AO66" s="151"/>
      <c r="AP66" s="151"/>
      <c r="AQ66" s="151"/>
      <c r="AR66" s="151"/>
      <c r="AS66" s="151"/>
      <c r="AT66" s="151"/>
      <c r="AU66" s="151"/>
      <c r="AV66" s="151"/>
      <c r="AW66" s="151"/>
      <c r="AX66" s="151"/>
      <c r="AY66" s="151"/>
      <c r="AZ66" s="151"/>
      <c r="BA66" s="151"/>
      <c r="BB66" s="151"/>
      <c r="BC66" s="151"/>
      <c r="BD66" s="151"/>
      <c r="BE66" s="151"/>
      <c r="BF66" s="151"/>
      <c r="BG66" s="151"/>
      <c r="BH66" s="151"/>
    </row>
    <row r="67" spans="1:60" outlineLevel="1" x14ac:dyDescent="0.2">
      <c r="A67" s="152">
        <v>49</v>
      </c>
      <c r="B67" s="158" t="s">
        <v>206</v>
      </c>
      <c r="C67" s="192" t="s">
        <v>207</v>
      </c>
      <c r="D67" s="160" t="s">
        <v>0</v>
      </c>
      <c r="E67" s="168"/>
      <c r="F67" s="169">
        <f t="shared" si="8"/>
        <v>0</v>
      </c>
      <c r="G67" s="170">
        <f t="shared" si="9"/>
        <v>0</v>
      </c>
      <c r="H67" s="170"/>
      <c r="I67" s="170">
        <f t="shared" si="10"/>
        <v>0</v>
      </c>
      <c r="J67" s="170"/>
      <c r="K67" s="170">
        <f t="shared" si="11"/>
        <v>0</v>
      </c>
      <c r="L67" s="170">
        <v>12</v>
      </c>
      <c r="M67" s="170">
        <f t="shared" si="12"/>
        <v>0</v>
      </c>
      <c r="N67" s="161">
        <v>0</v>
      </c>
      <c r="O67" s="161">
        <f t="shared" si="13"/>
        <v>0</v>
      </c>
      <c r="P67" s="161">
        <v>0</v>
      </c>
      <c r="Q67" s="161">
        <f t="shared" si="14"/>
        <v>0</v>
      </c>
      <c r="R67" s="161"/>
      <c r="S67" s="161"/>
      <c r="T67" s="162">
        <v>0</v>
      </c>
      <c r="U67" s="161">
        <f t="shared" si="15"/>
        <v>0</v>
      </c>
      <c r="V67" s="151"/>
      <c r="W67" s="151"/>
      <c r="X67" s="151"/>
      <c r="Y67" s="151"/>
      <c r="Z67" s="151"/>
      <c r="AA67" s="151"/>
      <c r="AB67" s="151"/>
      <c r="AC67" s="151"/>
      <c r="AD67" s="151"/>
      <c r="AE67" s="151" t="s">
        <v>154</v>
      </c>
      <c r="AF67" s="151"/>
      <c r="AG67" s="151"/>
      <c r="AH67" s="151"/>
      <c r="AI67" s="151"/>
      <c r="AJ67" s="151"/>
      <c r="AK67" s="151"/>
      <c r="AL67" s="151"/>
      <c r="AM67" s="151"/>
      <c r="AN67" s="151"/>
      <c r="AO67" s="151"/>
      <c r="AP67" s="151"/>
      <c r="AQ67" s="151"/>
      <c r="AR67" s="151"/>
      <c r="AS67" s="151"/>
      <c r="AT67" s="151"/>
      <c r="AU67" s="151"/>
      <c r="AV67" s="151"/>
      <c r="AW67" s="151"/>
      <c r="AX67" s="151"/>
      <c r="AY67" s="151"/>
      <c r="AZ67" s="151"/>
      <c r="BA67" s="151"/>
      <c r="BB67" s="151"/>
      <c r="BC67" s="151"/>
      <c r="BD67" s="151"/>
      <c r="BE67" s="151"/>
      <c r="BF67" s="151"/>
      <c r="BG67" s="151"/>
      <c r="BH67" s="151"/>
    </row>
    <row r="68" spans="1:60" x14ac:dyDescent="0.2">
      <c r="A68" s="153" t="s">
        <v>108</v>
      </c>
      <c r="B68" s="159" t="s">
        <v>75</v>
      </c>
      <c r="C68" s="193" t="s">
        <v>76</v>
      </c>
      <c r="D68" s="163"/>
      <c r="E68" s="167"/>
      <c r="F68" s="171"/>
      <c r="G68" s="171">
        <f>SUMIF(AE69:AE71,"&lt;&gt;NOR",G69:G71)</f>
        <v>0</v>
      </c>
      <c r="H68" s="171"/>
      <c r="I68" s="171">
        <f>SUM(I69:I71)</f>
        <v>0</v>
      </c>
      <c r="J68" s="171"/>
      <c r="K68" s="171">
        <f>SUM(K69:K71)</f>
        <v>0</v>
      </c>
      <c r="L68" s="171"/>
      <c r="M68" s="171">
        <f>SUM(M69:M71)</f>
        <v>0</v>
      </c>
      <c r="N68" s="164"/>
      <c r="O68" s="164">
        <f>SUM(O69:O71)</f>
        <v>2.9E-4</v>
      </c>
      <c r="P68" s="164"/>
      <c r="Q68" s="164">
        <f>SUM(Q69:Q71)</f>
        <v>0</v>
      </c>
      <c r="R68" s="164"/>
      <c r="S68" s="164"/>
      <c r="T68" s="165"/>
      <c r="U68" s="164">
        <f>SUM(U69:U71)</f>
        <v>10.84</v>
      </c>
      <c r="AE68" t="s">
        <v>109</v>
      </c>
    </row>
    <row r="69" spans="1:60" outlineLevel="1" x14ac:dyDescent="0.2">
      <c r="A69" s="152">
        <v>50</v>
      </c>
      <c r="B69" s="158" t="s">
        <v>208</v>
      </c>
      <c r="C69" s="192" t="s">
        <v>209</v>
      </c>
      <c r="D69" s="160" t="s">
        <v>125</v>
      </c>
      <c r="E69" s="166">
        <v>14.32</v>
      </c>
      <c r="F69" s="169">
        <f>H69+J69</f>
        <v>0</v>
      </c>
      <c r="G69" s="170">
        <f>ROUND(E69*F69,2)</f>
        <v>0</v>
      </c>
      <c r="H69" s="170"/>
      <c r="I69" s="170">
        <f>ROUND(E69*H69,2)</f>
        <v>0</v>
      </c>
      <c r="J69" s="170"/>
      <c r="K69" s="170">
        <f>ROUND(E69*J69,2)</f>
        <v>0</v>
      </c>
      <c r="L69" s="170">
        <v>12</v>
      </c>
      <c r="M69" s="170">
        <f>G69*(1+L69/100)</f>
        <v>0</v>
      </c>
      <c r="N69" s="161">
        <v>2.0000000000000002E-5</v>
      </c>
      <c r="O69" s="161">
        <f>ROUND(E69*N69,5)</f>
        <v>2.9E-4</v>
      </c>
      <c r="P69" s="161">
        <v>0</v>
      </c>
      <c r="Q69" s="161">
        <f>ROUND(E69*P69,5)</f>
        <v>0</v>
      </c>
      <c r="R69" s="161"/>
      <c r="S69" s="161"/>
      <c r="T69" s="162">
        <v>0.75700000000000001</v>
      </c>
      <c r="U69" s="161">
        <f>ROUND(E69*T69,2)</f>
        <v>10.84</v>
      </c>
      <c r="V69" s="151"/>
      <c r="W69" s="151"/>
      <c r="X69" s="151"/>
      <c r="Y69" s="151"/>
      <c r="Z69" s="151"/>
      <c r="AA69" s="151"/>
      <c r="AB69" s="151"/>
      <c r="AC69" s="151"/>
      <c r="AD69" s="151"/>
      <c r="AE69" s="151" t="s">
        <v>113</v>
      </c>
      <c r="AF69" s="151"/>
      <c r="AG69" s="151"/>
      <c r="AH69" s="151"/>
      <c r="AI69" s="151"/>
      <c r="AJ69" s="151"/>
      <c r="AK69" s="151"/>
      <c r="AL69" s="151"/>
      <c r="AM69" s="151"/>
      <c r="AN69" s="151"/>
      <c r="AO69" s="151"/>
      <c r="AP69" s="151"/>
      <c r="AQ69" s="151"/>
      <c r="AR69" s="151"/>
      <c r="AS69" s="151"/>
      <c r="AT69" s="151"/>
      <c r="AU69" s="151"/>
      <c r="AV69" s="151"/>
      <c r="AW69" s="151"/>
      <c r="AX69" s="151"/>
      <c r="AY69" s="151"/>
      <c r="AZ69" s="151"/>
      <c r="BA69" s="151"/>
      <c r="BB69" s="151"/>
      <c r="BC69" s="151"/>
      <c r="BD69" s="151"/>
      <c r="BE69" s="151"/>
      <c r="BF69" s="151"/>
      <c r="BG69" s="151"/>
      <c r="BH69" s="151"/>
    </row>
    <row r="70" spans="1:60" ht="22.5" outlineLevel="1" x14ac:dyDescent="0.2">
      <c r="A70" s="152">
        <v>51</v>
      </c>
      <c r="B70" s="158" t="s">
        <v>210</v>
      </c>
      <c r="C70" s="192" t="s">
        <v>211</v>
      </c>
      <c r="D70" s="160" t="s">
        <v>112</v>
      </c>
      <c r="E70" s="166">
        <v>9.6479999999999997</v>
      </c>
      <c r="F70" s="169">
        <f>H70+J70</f>
        <v>0</v>
      </c>
      <c r="G70" s="170">
        <f>ROUND(E70*F70,2)</f>
        <v>0</v>
      </c>
      <c r="H70" s="170"/>
      <c r="I70" s="170">
        <f>ROUND(E70*H70,2)</f>
        <v>0</v>
      </c>
      <c r="J70" s="170"/>
      <c r="K70" s="170">
        <f>ROUND(E70*J70,2)</f>
        <v>0</v>
      </c>
      <c r="L70" s="170">
        <v>12</v>
      </c>
      <c r="M70" s="170">
        <f>G70*(1+L70/100)</f>
        <v>0</v>
      </c>
      <c r="N70" s="161">
        <v>0</v>
      </c>
      <c r="O70" s="161">
        <f>ROUND(E70*N70,5)</f>
        <v>0</v>
      </c>
      <c r="P70" s="161">
        <v>0</v>
      </c>
      <c r="Q70" s="161">
        <f>ROUND(E70*P70,5)</f>
        <v>0</v>
      </c>
      <c r="R70" s="161"/>
      <c r="S70" s="161"/>
      <c r="T70" s="162">
        <v>0</v>
      </c>
      <c r="U70" s="161">
        <f>ROUND(E70*T70,2)</f>
        <v>0</v>
      </c>
      <c r="V70" s="151"/>
      <c r="W70" s="151"/>
      <c r="X70" s="151"/>
      <c r="Y70" s="151"/>
      <c r="Z70" s="151"/>
      <c r="AA70" s="151"/>
      <c r="AB70" s="151"/>
      <c r="AC70" s="151"/>
      <c r="AD70" s="151"/>
      <c r="AE70" s="151" t="s">
        <v>113</v>
      </c>
      <c r="AF70" s="151"/>
      <c r="AG70" s="151"/>
      <c r="AH70" s="151"/>
      <c r="AI70" s="151"/>
      <c r="AJ70" s="151"/>
      <c r="AK70" s="151"/>
      <c r="AL70" s="151"/>
      <c r="AM70" s="151"/>
      <c r="AN70" s="151"/>
      <c r="AO70" s="151"/>
      <c r="AP70" s="151"/>
      <c r="AQ70" s="151"/>
      <c r="AR70" s="151"/>
      <c r="AS70" s="151"/>
      <c r="AT70" s="151"/>
      <c r="AU70" s="151"/>
      <c r="AV70" s="151"/>
      <c r="AW70" s="151"/>
      <c r="AX70" s="151"/>
      <c r="AY70" s="151"/>
      <c r="AZ70" s="151"/>
      <c r="BA70" s="151"/>
      <c r="BB70" s="151"/>
      <c r="BC70" s="151"/>
      <c r="BD70" s="151"/>
      <c r="BE70" s="151"/>
      <c r="BF70" s="151"/>
      <c r="BG70" s="151"/>
      <c r="BH70" s="151"/>
    </row>
    <row r="71" spans="1:60" outlineLevel="1" x14ac:dyDescent="0.2">
      <c r="A71" s="152">
        <v>52</v>
      </c>
      <c r="B71" s="158" t="s">
        <v>212</v>
      </c>
      <c r="C71" s="192" t="s">
        <v>213</v>
      </c>
      <c r="D71" s="160" t="s">
        <v>0</v>
      </c>
      <c r="E71" s="168"/>
      <c r="F71" s="169">
        <f>H71+J71</f>
        <v>0</v>
      </c>
      <c r="G71" s="170">
        <f>ROUND(E71*F71,2)</f>
        <v>0</v>
      </c>
      <c r="H71" s="170"/>
      <c r="I71" s="170">
        <f>ROUND(E71*H71,2)</f>
        <v>0</v>
      </c>
      <c r="J71" s="170"/>
      <c r="K71" s="170">
        <f>ROUND(E71*J71,2)</f>
        <v>0</v>
      </c>
      <c r="L71" s="170">
        <v>12</v>
      </c>
      <c r="M71" s="170">
        <f>G71*(1+L71/100)</f>
        <v>0</v>
      </c>
      <c r="N71" s="161">
        <v>0</v>
      </c>
      <c r="O71" s="161">
        <f>ROUND(E71*N71,5)</f>
        <v>0</v>
      </c>
      <c r="P71" s="161">
        <v>0</v>
      </c>
      <c r="Q71" s="161">
        <f>ROUND(E71*P71,5)</f>
        <v>0</v>
      </c>
      <c r="R71" s="161"/>
      <c r="S71" s="161"/>
      <c r="T71" s="162">
        <v>0</v>
      </c>
      <c r="U71" s="161">
        <f>ROUND(E71*T71,2)</f>
        <v>0</v>
      </c>
      <c r="V71" s="151"/>
      <c r="W71" s="151"/>
      <c r="X71" s="151"/>
      <c r="Y71" s="151"/>
      <c r="Z71" s="151"/>
      <c r="AA71" s="151"/>
      <c r="AB71" s="151"/>
      <c r="AC71" s="151"/>
      <c r="AD71" s="151"/>
      <c r="AE71" s="151" t="s">
        <v>154</v>
      </c>
      <c r="AF71" s="151"/>
      <c r="AG71" s="151"/>
      <c r="AH71" s="151"/>
      <c r="AI71" s="151"/>
      <c r="AJ71" s="151"/>
      <c r="AK71" s="151"/>
      <c r="AL71" s="151"/>
      <c r="AM71" s="151"/>
      <c r="AN71" s="151"/>
      <c r="AO71" s="151"/>
      <c r="AP71" s="151"/>
      <c r="AQ71" s="151"/>
      <c r="AR71" s="151"/>
      <c r="AS71" s="151"/>
      <c r="AT71" s="151"/>
      <c r="AU71" s="151"/>
      <c r="AV71" s="151"/>
      <c r="AW71" s="151"/>
      <c r="AX71" s="151"/>
      <c r="AY71" s="151"/>
      <c r="AZ71" s="151"/>
      <c r="BA71" s="151"/>
      <c r="BB71" s="151"/>
      <c r="BC71" s="151"/>
      <c r="BD71" s="151"/>
      <c r="BE71" s="151"/>
      <c r="BF71" s="151"/>
      <c r="BG71" s="151"/>
      <c r="BH71" s="151"/>
    </row>
    <row r="72" spans="1:60" x14ac:dyDescent="0.2">
      <c r="A72" s="153" t="s">
        <v>108</v>
      </c>
      <c r="B72" s="159" t="s">
        <v>77</v>
      </c>
      <c r="C72" s="193" t="s">
        <v>78</v>
      </c>
      <c r="D72" s="163"/>
      <c r="E72" s="167"/>
      <c r="F72" s="171"/>
      <c r="G72" s="171">
        <f>SUMIF(AE73:AE74,"&lt;&gt;NOR",G73:G74)</f>
        <v>0</v>
      </c>
      <c r="H72" s="171"/>
      <c r="I72" s="171">
        <f>SUM(I73:I74)</f>
        <v>0</v>
      </c>
      <c r="J72" s="171"/>
      <c r="K72" s="171">
        <f>SUM(K73:K74)</f>
        <v>0</v>
      </c>
      <c r="L72" s="171"/>
      <c r="M72" s="171">
        <f>SUM(M73:M74)</f>
        <v>0</v>
      </c>
      <c r="N72" s="164"/>
      <c r="O72" s="164">
        <f>SUM(O73:O74)</f>
        <v>0.10258</v>
      </c>
      <c r="P72" s="164"/>
      <c r="Q72" s="164">
        <f>SUM(Q73:Q74)</f>
        <v>0</v>
      </c>
      <c r="R72" s="164"/>
      <c r="S72" s="164"/>
      <c r="T72" s="165"/>
      <c r="U72" s="164">
        <f>SUM(U73:U74)</f>
        <v>62.65</v>
      </c>
      <c r="AE72" t="s">
        <v>109</v>
      </c>
    </row>
    <row r="73" spans="1:60" outlineLevel="1" x14ac:dyDescent="0.2">
      <c r="A73" s="152">
        <v>53</v>
      </c>
      <c r="B73" s="158" t="s">
        <v>214</v>
      </c>
      <c r="C73" s="192" t="s">
        <v>215</v>
      </c>
      <c r="D73" s="160" t="s">
        <v>112</v>
      </c>
      <c r="E73" s="166">
        <v>466.24200000000002</v>
      </c>
      <c r="F73" s="169">
        <f>H73+J73</f>
        <v>0</v>
      </c>
      <c r="G73" s="170">
        <f>ROUND(E73*F73,2)</f>
        <v>0</v>
      </c>
      <c r="H73" s="170"/>
      <c r="I73" s="170">
        <f>ROUND(E73*H73,2)</f>
        <v>0</v>
      </c>
      <c r="J73" s="170"/>
      <c r="K73" s="170">
        <f>ROUND(E73*J73,2)</f>
        <v>0</v>
      </c>
      <c r="L73" s="170">
        <v>12</v>
      </c>
      <c r="M73" s="170">
        <f>G73*(1+L73/100)</f>
        <v>0</v>
      </c>
      <c r="N73" s="161">
        <v>6.9999999999999994E-5</v>
      </c>
      <c r="O73" s="161">
        <f>ROUND(E73*N73,5)</f>
        <v>3.2640000000000002E-2</v>
      </c>
      <c r="P73" s="161">
        <v>0</v>
      </c>
      <c r="Q73" s="161">
        <f>ROUND(E73*P73,5)</f>
        <v>0</v>
      </c>
      <c r="R73" s="161"/>
      <c r="S73" s="161"/>
      <c r="T73" s="162">
        <v>3.2480000000000002E-2</v>
      </c>
      <c r="U73" s="161">
        <f>ROUND(E73*T73,2)</f>
        <v>15.14</v>
      </c>
      <c r="V73" s="151"/>
      <c r="W73" s="151"/>
      <c r="X73" s="151"/>
      <c r="Y73" s="151"/>
      <c r="Z73" s="151"/>
      <c r="AA73" s="151"/>
      <c r="AB73" s="151"/>
      <c r="AC73" s="151"/>
      <c r="AD73" s="151"/>
      <c r="AE73" s="151" t="s">
        <v>113</v>
      </c>
      <c r="AF73" s="151"/>
      <c r="AG73" s="151"/>
      <c r="AH73" s="151"/>
      <c r="AI73" s="151"/>
      <c r="AJ73" s="151"/>
      <c r="AK73" s="151"/>
      <c r="AL73" s="151"/>
      <c r="AM73" s="151"/>
      <c r="AN73" s="151"/>
      <c r="AO73" s="151"/>
      <c r="AP73" s="151"/>
      <c r="AQ73" s="151"/>
      <c r="AR73" s="151"/>
      <c r="AS73" s="151"/>
      <c r="AT73" s="151"/>
      <c r="AU73" s="151"/>
      <c r="AV73" s="151"/>
      <c r="AW73" s="151"/>
      <c r="AX73" s="151"/>
      <c r="AY73" s="151"/>
      <c r="AZ73" s="151"/>
      <c r="BA73" s="151"/>
      <c r="BB73" s="151"/>
      <c r="BC73" s="151"/>
      <c r="BD73" s="151"/>
      <c r="BE73" s="151"/>
      <c r="BF73" s="151"/>
      <c r="BG73" s="151"/>
      <c r="BH73" s="151"/>
    </row>
    <row r="74" spans="1:60" outlineLevel="1" x14ac:dyDescent="0.2">
      <c r="A74" s="152">
        <v>54</v>
      </c>
      <c r="B74" s="158" t="s">
        <v>216</v>
      </c>
      <c r="C74" s="192" t="s">
        <v>217</v>
      </c>
      <c r="D74" s="160" t="s">
        <v>112</v>
      </c>
      <c r="E74" s="166">
        <v>466.24200000000002</v>
      </c>
      <c r="F74" s="169">
        <f>H74+J74</f>
        <v>0</v>
      </c>
      <c r="G74" s="170">
        <f>ROUND(E74*F74,2)</f>
        <v>0</v>
      </c>
      <c r="H74" s="170"/>
      <c r="I74" s="170">
        <f>ROUND(E74*H74,2)</f>
        <v>0</v>
      </c>
      <c r="J74" s="170"/>
      <c r="K74" s="170">
        <f>ROUND(E74*J74,2)</f>
        <v>0</v>
      </c>
      <c r="L74" s="170">
        <v>12</v>
      </c>
      <c r="M74" s="170">
        <f>G74*(1+L74/100)</f>
        <v>0</v>
      </c>
      <c r="N74" s="161">
        <v>1.4999999999999999E-4</v>
      </c>
      <c r="O74" s="161">
        <f>ROUND(E74*N74,5)</f>
        <v>6.9940000000000002E-2</v>
      </c>
      <c r="P74" s="161">
        <v>0</v>
      </c>
      <c r="Q74" s="161">
        <f>ROUND(E74*P74,5)</f>
        <v>0</v>
      </c>
      <c r="R74" s="161"/>
      <c r="S74" s="161"/>
      <c r="T74" s="162">
        <v>0.10191</v>
      </c>
      <c r="U74" s="161">
        <f>ROUND(E74*T74,2)</f>
        <v>47.51</v>
      </c>
      <c r="V74" s="151"/>
      <c r="W74" s="151"/>
      <c r="X74" s="151"/>
      <c r="Y74" s="151"/>
      <c r="Z74" s="151"/>
      <c r="AA74" s="151"/>
      <c r="AB74" s="151"/>
      <c r="AC74" s="151"/>
      <c r="AD74" s="151"/>
      <c r="AE74" s="151" t="s">
        <v>113</v>
      </c>
      <c r="AF74" s="151"/>
      <c r="AG74" s="151"/>
      <c r="AH74" s="151"/>
      <c r="AI74" s="151"/>
      <c r="AJ74" s="151"/>
      <c r="AK74" s="151"/>
      <c r="AL74" s="151"/>
      <c r="AM74" s="151"/>
      <c r="AN74" s="151"/>
      <c r="AO74" s="151"/>
      <c r="AP74" s="151"/>
      <c r="AQ74" s="151"/>
      <c r="AR74" s="151"/>
      <c r="AS74" s="151"/>
      <c r="AT74" s="151"/>
      <c r="AU74" s="151"/>
      <c r="AV74" s="151"/>
      <c r="AW74" s="151"/>
      <c r="AX74" s="151"/>
      <c r="AY74" s="151"/>
      <c r="AZ74" s="151"/>
      <c r="BA74" s="151"/>
      <c r="BB74" s="151"/>
      <c r="BC74" s="151"/>
      <c r="BD74" s="151"/>
      <c r="BE74" s="151"/>
      <c r="BF74" s="151"/>
      <c r="BG74" s="151"/>
      <c r="BH74" s="151"/>
    </row>
    <row r="75" spans="1:60" x14ac:dyDescent="0.2">
      <c r="A75" s="153" t="s">
        <v>108</v>
      </c>
      <c r="B75" s="159" t="s">
        <v>79</v>
      </c>
      <c r="C75" s="193" t="s">
        <v>80</v>
      </c>
      <c r="D75" s="163"/>
      <c r="E75" s="167"/>
      <c r="F75" s="171"/>
      <c r="G75" s="171">
        <f>SUMIF(AE76:AE83,"&lt;&gt;NOR",G76:G83)</f>
        <v>0</v>
      </c>
      <c r="H75" s="171"/>
      <c r="I75" s="171">
        <f>SUM(I76:I83)</f>
        <v>0</v>
      </c>
      <c r="J75" s="171"/>
      <c r="K75" s="171">
        <f>SUM(K76:K83)</f>
        <v>0</v>
      </c>
      <c r="L75" s="171"/>
      <c r="M75" s="171">
        <f>SUM(M76:M83)</f>
        <v>0</v>
      </c>
      <c r="N75" s="164"/>
      <c r="O75" s="164">
        <f>SUM(O76:O83)</f>
        <v>0</v>
      </c>
      <c r="P75" s="164"/>
      <c r="Q75" s="164">
        <f>SUM(Q76:Q83)</f>
        <v>0</v>
      </c>
      <c r="R75" s="164"/>
      <c r="S75" s="164"/>
      <c r="T75" s="165"/>
      <c r="U75" s="164">
        <f>SUM(U76:U83)</f>
        <v>42.14</v>
      </c>
      <c r="AE75" t="s">
        <v>109</v>
      </c>
    </row>
    <row r="76" spans="1:60" outlineLevel="1" x14ac:dyDescent="0.2">
      <c r="A76" s="152">
        <v>55</v>
      </c>
      <c r="B76" s="158" t="s">
        <v>218</v>
      </c>
      <c r="C76" s="192" t="s">
        <v>219</v>
      </c>
      <c r="D76" s="160" t="s">
        <v>153</v>
      </c>
      <c r="E76" s="166">
        <v>10.29984</v>
      </c>
      <c r="F76" s="169">
        <f t="shared" ref="F76:F83" si="16">H76+J76</f>
        <v>0</v>
      </c>
      <c r="G76" s="170">
        <f t="shared" ref="G76:G83" si="17">ROUND(E76*F76,2)</f>
        <v>0</v>
      </c>
      <c r="H76" s="170"/>
      <c r="I76" s="170">
        <f t="shared" ref="I76:I83" si="18">ROUND(E76*H76,2)</f>
        <v>0</v>
      </c>
      <c r="J76" s="170"/>
      <c r="K76" s="170">
        <f t="shared" ref="K76:K83" si="19">ROUND(E76*J76,2)</f>
        <v>0</v>
      </c>
      <c r="L76" s="170">
        <v>12</v>
      </c>
      <c r="M76" s="170">
        <f t="shared" ref="M76:M83" si="20">G76*(1+L76/100)</f>
        <v>0</v>
      </c>
      <c r="N76" s="161">
        <v>0</v>
      </c>
      <c r="O76" s="161">
        <f t="shared" ref="O76:O83" si="21">ROUND(E76*N76,5)</f>
        <v>0</v>
      </c>
      <c r="P76" s="161">
        <v>0</v>
      </c>
      <c r="Q76" s="161">
        <f t="shared" ref="Q76:Q83" si="22">ROUND(E76*P76,5)</f>
        <v>0</v>
      </c>
      <c r="R76" s="161"/>
      <c r="S76" s="161"/>
      <c r="T76" s="162">
        <v>0.94199999999999995</v>
      </c>
      <c r="U76" s="161">
        <f t="shared" ref="U76:U83" si="23">ROUND(E76*T76,2)</f>
        <v>9.6999999999999993</v>
      </c>
      <c r="V76" s="151"/>
      <c r="W76" s="151"/>
      <c r="X76" s="151"/>
      <c r="Y76" s="151"/>
      <c r="Z76" s="151"/>
      <c r="AA76" s="151"/>
      <c r="AB76" s="151"/>
      <c r="AC76" s="151"/>
      <c r="AD76" s="151"/>
      <c r="AE76" s="151" t="s">
        <v>220</v>
      </c>
      <c r="AF76" s="151"/>
      <c r="AG76" s="151"/>
      <c r="AH76" s="151"/>
      <c r="AI76" s="151"/>
      <c r="AJ76" s="151"/>
      <c r="AK76" s="151"/>
      <c r="AL76" s="151"/>
      <c r="AM76" s="151"/>
      <c r="AN76" s="151"/>
      <c r="AO76" s="151"/>
      <c r="AP76" s="151"/>
      <c r="AQ76" s="151"/>
      <c r="AR76" s="151"/>
      <c r="AS76" s="151"/>
      <c r="AT76" s="151"/>
      <c r="AU76" s="151"/>
      <c r="AV76" s="151"/>
      <c r="AW76" s="151"/>
      <c r="AX76" s="151"/>
      <c r="AY76" s="151"/>
      <c r="AZ76" s="151"/>
      <c r="BA76" s="151"/>
      <c r="BB76" s="151"/>
      <c r="BC76" s="151"/>
      <c r="BD76" s="151"/>
      <c r="BE76" s="151"/>
      <c r="BF76" s="151"/>
      <c r="BG76" s="151"/>
      <c r="BH76" s="151"/>
    </row>
    <row r="77" spans="1:60" outlineLevel="1" x14ac:dyDescent="0.2">
      <c r="A77" s="152">
        <v>56</v>
      </c>
      <c r="B77" s="158" t="s">
        <v>221</v>
      </c>
      <c r="C77" s="192" t="s">
        <v>222</v>
      </c>
      <c r="D77" s="160" t="s">
        <v>153</v>
      </c>
      <c r="E77" s="166">
        <v>41.199359999999999</v>
      </c>
      <c r="F77" s="169">
        <f t="shared" si="16"/>
        <v>0</v>
      </c>
      <c r="G77" s="170">
        <f t="shared" si="17"/>
        <v>0</v>
      </c>
      <c r="H77" s="170"/>
      <c r="I77" s="170">
        <f t="shared" si="18"/>
        <v>0</v>
      </c>
      <c r="J77" s="170"/>
      <c r="K77" s="170">
        <f t="shared" si="19"/>
        <v>0</v>
      </c>
      <c r="L77" s="170">
        <v>12</v>
      </c>
      <c r="M77" s="170">
        <f t="shared" si="20"/>
        <v>0</v>
      </c>
      <c r="N77" s="161">
        <v>0</v>
      </c>
      <c r="O77" s="161">
        <f t="shared" si="21"/>
        <v>0</v>
      </c>
      <c r="P77" s="161">
        <v>0</v>
      </c>
      <c r="Q77" s="161">
        <f t="shared" si="22"/>
        <v>0</v>
      </c>
      <c r="R77" s="161"/>
      <c r="S77" s="161"/>
      <c r="T77" s="162">
        <v>0.105</v>
      </c>
      <c r="U77" s="161">
        <f t="shared" si="23"/>
        <v>4.33</v>
      </c>
      <c r="V77" s="151"/>
      <c r="W77" s="151"/>
      <c r="X77" s="151"/>
      <c r="Y77" s="151"/>
      <c r="Z77" s="151"/>
      <c r="AA77" s="151"/>
      <c r="AB77" s="151"/>
      <c r="AC77" s="151"/>
      <c r="AD77" s="151"/>
      <c r="AE77" s="151" t="s">
        <v>113</v>
      </c>
      <c r="AF77" s="151"/>
      <c r="AG77" s="151"/>
      <c r="AH77" s="151"/>
      <c r="AI77" s="151"/>
      <c r="AJ77" s="151"/>
      <c r="AK77" s="151"/>
      <c r="AL77" s="151"/>
      <c r="AM77" s="151"/>
      <c r="AN77" s="151"/>
      <c r="AO77" s="151"/>
      <c r="AP77" s="151"/>
      <c r="AQ77" s="151"/>
      <c r="AR77" s="151"/>
      <c r="AS77" s="151"/>
      <c r="AT77" s="151"/>
      <c r="AU77" s="151"/>
      <c r="AV77" s="151"/>
      <c r="AW77" s="151"/>
      <c r="AX77" s="151"/>
      <c r="AY77" s="151"/>
      <c r="AZ77" s="151"/>
      <c r="BA77" s="151"/>
      <c r="BB77" s="151"/>
      <c r="BC77" s="151"/>
      <c r="BD77" s="151"/>
      <c r="BE77" s="151"/>
      <c r="BF77" s="151"/>
      <c r="BG77" s="151"/>
      <c r="BH77" s="151"/>
    </row>
    <row r="78" spans="1:60" outlineLevel="1" x14ac:dyDescent="0.2">
      <c r="A78" s="152">
        <v>57</v>
      </c>
      <c r="B78" s="158" t="s">
        <v>223</v>
      </c>
      <c r="C78" s="192" t="s">
        <v>224</v>
      </c>
      <c r="D78" s="160" t="s">
        <v>153</v>
      </c>
      <c r="E78" s="166">
        <v>10.29984</v>
      </c>
      <c r="F78" s="169">
        <f t="shared" si="16"/>
        <v>0</v>
      </c>
      <c r="G78" s="170">
        <f t="shared" si="17"/>
        <v>0</v>
      </c>
      <c r="H78" s="170"/>
      <c r="I78" s="170">
        <f t="shared" si="18"/>
        <v>0</v>
      </c>
      <c r="J78" s="170"/>
      <c r="K78" s="170">
        <f t="shared" si="19"/>
        <v>0</v>
      </c>
      <c r="L78" s="170">
        <v>12</v>
      </c>
      <c r="M78" s="170">
        <f t="shared" si="20"/>
        <v>0</v>
      </c>
      <c r="N78" s="161">
        <v>0</v>
      </c>
      <c r="O78" s="161">
        <f t="shared" si="21"/>
        <v>0</v>
      </c>
      <c r="P78" s="161">
        <v>0</v>
      </c>
      <c r="Q78" s="161">
        <f t="shared" si="22"/>
        <v>0</v>
      </c>
      <c r="R78" s="161"/>
      <c r="S78" s="161"/>
      <c r="T78" s="162">
        <v>0.93300000000000005</v>
      </c>
      <c r="U78" s="161">
        <f t="shared" si="23"/>
        <v>9.61</v>
      </c>
      <c r="V78" s="151"/>
      <c r="W78" s="151"/>
      <c r="X78" s="151"/>
      <c r="Y78" s="151"/>
      <c r="Z78" s="151"/>
      <c r="AA78" s="151"/>
      <c r="AB78" s="151"/>
      <c r="AC78" s="151"/>
      <c r="AD78" s="151"/>
      <c r="AE78" s="151" t="s">
        <v>113</v>
      </c>
      <c r="AF78" s="151"/>
      <c r="AG78" s="151"/>
      <c r="AH78" s="151"/>
      <c r="AI78" s="151"/>
      <c r="AJ78" s="151"/>
      <c r="AK78" s="151"/>
      <c r="AL78" s="151"/>
      <c r="AM78" s="151"/>
      <c r="AN78" s="151"/>
      <c r="AO78" s="151"/>
      <c r="AP78" s="151"/>
      <c r="AQ78" s="151"/>
      <c r="AR78" s="151"/>
      <c r="AS78" s="151"/>
      <c r="AT78" s="151"/>
      <c r="AU78" s="151"/>
      <c r="AV78" s="151"/>
      <c r="AW78" s="151"/>
      <c r="AX78" s="151"/>
      <c r="AY78" s="151"/>
      <c r="AZ78" s="151"/>
      <c r="BA78" s="151"/>
      <c r="BB78" s="151"/>
      <c r="BC78" s="151"/>
      <c r="BD78" s="151"/>
      <c r="BE78" s="151"/>
      <c r="BF78" s="151"/>
      <c r="BG78" s="151"/>
      <c r="BH78" s="151"/>
    </row>
    <row r="79" spans="1:60" outlineLevel="1" x14ac:dyDescent="0.2">
      <c r="A79" s="152">
        <v>58</v>
      </c>
      <c r="B79" s="158" t="s">
        <v>225</v>
      </c>
      <c r="C79" s="192" t="s">
        <v>226</v>
      </c>
      <c r="D79" s="160" t="s">
        <v>153</v>
      </c>
      <c r="E79" s="166">
        <v>20.599679999999999</v>
      </c>
      <c r="F79" s="169">
        <f t="shared" si="16"/>
        <v>0</v>
      </c>
      <c r="G79" s="170">
        <f t="shared" si="17"/>
        <v>0</v>
      </c>
      <c r="H79" s="170"/>
      <c r="I79" s="170">
        <f t="shared" si="18"/>
        <v>0</v>
      </c>
      <c r="J79" s="170"/>
      <c r="K79" s="170">
        <f t="shared" si="19"/>
        <v>0</v>
      </c>
      <c r="L79" s="170">
        <v>12</v>
      </c>
      <c r="M79" s="170">
        <f t="shared" si="20"/>
        <v>0</v>
      </c>
      <c r="N79" s="161">
        <v>0</v>
      </c>
      <c r="O79" s="161">
        <f t="shared" si="21"/>
        <v>0</v>
      </c>
      <c r="P79" s="161">
        <v>0</v>
      </c>
      <c r="Q79" s="161">
        <f t="shared" si="22"/>
        <v>0</v>
      </c>
      <c r="R79" s="161"/>
      <c r="S79" s="161"/>
      <c r="T79" s="162">
        <v>0.65300000000000002</v>
      </c>
      <c r="U79" s="161">
        <f t="shared" si="23"/>
        <v>13.45</v>
      </c>
      <c r="V79" s="151"/>
      <c r="W79" s="151"/>
      <c r="X79" s="151"/>
      <c r="Y79" s="151"/>
      <c r="Z79" s="151"/>
      <c r="AA79" s="151"/>
      <c r="AB79" s="151"/>
      <c r="AC79" s="151"/>
      <c r="AD79" s="151"/>
      <c r="AE79" s="151" t="s">
        <v>113</v>
      </c>
      <c r="AF79" s="151"/>
      <c r="AG79" s="151"/>
      <c r="AH79" s="151"/>
      <c r="AI79" s="151"/>
      <c r="AJ79" s="151"/>
      <c r="AK79" s="151"/>
      <c r="AL79" s="151"/>
      <c r="AM79" s="151"/>
      <c r="AN79" s="151"/>
      <c r="AO79" s="151"/>
      <c r="AP79" s="151"/>
      <c r="AQ79" s="151"/>
      <c r="AR79" s="151"/>
      <c r="AS79" s="151"/>
      <c r="AT79" s="151"/>
      <c r="AU79" s="151"/>
      <c r="AV79" s="151"/>
      <c r="AW79" s="151"/>
      <c r="AX79" s="151"/>
      <c r="AY79" s="151"/>
      <c r="AZ79" s="151"/>
      <c r="BA79" s="151"/>
      <c r="BB79" s="151"/>
      <c r="BC79" s="151"/>
      <c r="BD79" s="151"/>
      <c r="BE79" s="151"/>
      <c r="BF79" s="151"/>
      <c r="BG79" s="151"/>
      <c r="BH79" s="151"/>
    </row>
    <row r="80" spans="1:60" outlineLevel="1" x14ac:dyDescent="0.2">
      <c r="A80" s="152">
        <v>59</v>
      </c>
      <c r="B80" s="158" t="s">
        <v>227</v>
      </c>
      <c r="C80" s="192" t="s">
        <v>228</v>
      </c>
      <c r="D80" s="160" t="s">
        <v>153</v>
      </c>
      <c r="E80" s="166">
        <v>10.29984</v>
      </c>
      <c r="F80" s="169">
        <f t="shared" si="16"/>
        <v>0</v>
      </c>
      <c r="G80" s="170">
        <f t="shared" si="17"/>
        <v>0</v>
      </c>
      <c r="H80" s="170"/>
      <c r="I80" s="170">
        <f t="shared" si="18"/>
        <v>0</v>
      </c>
      <c r="J80" s="170"/>
      <c r="K80" s="170">
        <f t="shared" si="19"/>
        <v>0</v>
      </c>
      <c r="L80" s="170">
        <v>12</v>
      </c>
      <c r="M80" s="170">
        <f t="shared" si="20"/>
        <v>0</v>
      </c>
      <c r="N80" s="161">
        <v>0</v>
      </c>
      <c r="O80" s="161">
        <f t="shared" si="21"/>
        <v>0</v>
      </c>
      <c r="P80" s="161">
        <v>0</v>
      </c>
      <c r="Q80" s="161">
        <f t="shared" si="22"/>
        <v>0</v>
      </c>
      <c r="R80" s="161"/>
      <c r="S80" s="161"/>
      <c r="T80" s="162">
        <v>0.49</v>
      </c>
      <c r="U80" s="161">
        <f t="shared" si="23"/>
        <v>5.05</v>
      </c>
      <c r="V80" s="151"/>
      <c r="W80" s="151"/>
      <c r="X80" s="151"/>
      <c r="Y80" s="151"/>
      <c r="Z80" s="151"/>
      <c r="AA80" s="151"/>
      <c r="AB80" s="151"/>
      <c r="AC80" s="151"/>
      <c r="AD80" s="151"/>
      <c r="AE80" s="151" t="s">
        <v>113</v>
      </c>
      <c r="AF80" s="151"/>
      <c r="AG80" s="151"/>
      <c r="AH80" s="151"/>
      <c r="AI80" s="151"/>
      <c r="AJ80" s="151"/>
      <c r="AK80" s="151"/>
      <c r="AL80" s="151"/>
      <c r="AM80" s="151"/>
      <c r="AN80" s="151"/>
      <c r="AO80" s="151"/>
      <c r="AP80" s="151"/>
      <c r="AQ80" s="151"/>
      <c r="AR80" s="151"/>
      <c r="AS80" s="151"/>
      <c r="AT80" s="151"/>
      <c r="AU80" s="151"/>
      <c r="AV80" s="151"/>
      <c r="AW80" s="151"/>
      <c r="AX80" s="151"/>
      <c r="AY80" s="151"/>
      <c r="AZ80" s="151"/>
      <c r="BA80" s="151"/>
      <c r="BB80" s="151"/>
      <c r="BC80" s="151"/>
      <c r="BD80" s="151"/>
      <c r="BE80" s="151"/>
      <c r="BF80" s="151"/>
      <c r="BG80" s="151"/>
      <c r="BH80" s="151"/>
    </row>
    <row r="81" spans="1:60" outlineLevel="1" x14ac:dyDescent="0.2">
      <c r="A81" s="152">
        <v>60</v>
      </c>
      <c r="B81" s="158" t="s">
        <v>229</v>
      </c>
      <c r="C81" s="192" t="s">
        <v>230</v>
      </c>
      <c r="D81" s="160" t="s">
        <v>153</v>
      </c>
      <c r="E81" s="166">
        <v>144.19775999999999</v>
      </c>
      <c r="F81" s="169">
        <f t="shared" si="16"/>
        <v>0</v>
      </c>
      <c r="G81" s="170">
        <f t="shared" si="17"/>
        <v>0</v>
      </c>
      <c r="H81" s="170"/>
      <c r="I81" s="170">
        <f t="shared" si="18"/>
        <v>0</v>
      </c>
      <c r="J81" s="170"/>
      <c r="K81" s="170">
        <f t="shared" si="19"/>
        <v>0</v>
      </c>
      <c r="L81" s="170">
        <v>12</v>
      </c>
      <c r="M81" s="170">
        <f t="shared" si="20"/>
        <v>0</v>
      </c>
      <c r="N81" s="161">
        <v>0</v>
      </c>
      <c r="O81" s="161">
        <f t="shared" si="21"/>
        <v>0</v>
      </c>
      <c r="P81" s="161">
        <v>0</v>
      </c>
      <c r="Q81" s="161">
        <f t="shared" si="22"/>
        <v>0</v>
      </c>
      <c r="R81" s="161"/>
      <c r="S81" s="161"/>
      <c r="T81" s="162">
        <v>0</v>
      </c>
      <c r="U81" s="161">
        <f t="shared" si="23"/>
        <v>0</v>
      </c>
      <c r="V81" s="151"/>
      <c r="W81" s="151"/>
      <c r="X81" s="151"/>
      <c r="Y81" s="151"/>
      <c r="Z81" s="151"/>
      <c r="AA81" s="151"/>
      <c r="AB81" s="151"/>
      <c r="AC81" s="151"/>
      <c r="AD81" s="151"/>
      <c r="AE81" s="151" t="s">
        <v>113</v>
      </c>
      <c r="AF81" s="151"/>
      <c r="AG81" s="151"/>
      <c r="AH81" s="151"/>
      <c r="AI81" s="151"/>
      <c r="AJ81" s="151"/>
      <c r="AK81" s="151"/>
      <c r="AL81" s="151"/>
      <c r="AM81" s="151"/>
      <c r="AN81" s="151"/>
      <c r="AO81" s="151"/>
      <c r="AP81" s="151"/>
      <c r="AQ81" s="151"/>
      <c r="AR81" s="151"/>
      <c r="AS81" s="151"/>
      <c r="AT81" s="151"/>
      <c r="AU81" s="151"/>
      <c r="AV81" s="151"/>
      <c r="AW81" s="151"/>
      <c r="AX81" s="151"/>
      <c r="AY81" s="151"/>
      <c r="AZ81" s="151"/>
      <c r="BA81" s="151"/>
      <c r="BB81" s="151"/>
      <c r="BC81" s="151"/>
      <c r="BD81" s="151"/>
      <c r="BE81" s="151"/>
      <c r="BF81" s="151"/>
      <c r="BG81" s="151"/>
      <c r="BH81" s="151"/>
    </row>
    <row r="82" spans="1:60" ht="22.5" outlineLevel="1" x14ac:dyDescent="0.2">
      <c r="A82" s="152">
        <v>61</v>
      </c>
      <c r="B82" s="158" t="s">
        <v>231</v>
      </c>
      <c r="C82" s="192" t="s">
        <v>232</v>
      </c>
      <c r="D82" s="160" t="s">
        <v>153</v>
      </c>
      <c r="E82" s="166">
        <v>7.44</v>
      </c>
      <c r="F82" s="169">
        <f t="shared" si="16"/>
        <v>0</v>
      </c>
      <c r="G82" s="170">
        <f t="shared" si="17"/>
        <v>0</v>
      </c>
      <c r="H82" s="170"/>
      <c r="I82" s="170">
        <f t="shared" si="18"/>
        <v>0</v>
      </c>
      <c r="J82" s="170"/>
      <c r="K82" s="170">
        <f t="shared" si="19"/>
        <v>0</v>
      </c>
      <c r="L82" s="170">
        <v>12</v>
      </c>
      <c r="M82" s="170">
        <f t="shared" si="20"/>
        <v>0</v>
      </c>
      <c r="N82" s="161">
        <v>0</v>
      </c>
      <c r="O82" s="161">
        <f t="shared" si="21"/>
        <v>0</v>
      </c>
      <c r="P82" s="161">
        <v>0</v>
      </c>
      <c r="Q82" s="161">
        <f t="shared" si="22"/>
        <v>0</v>
      </c>
      <c r="R82" s="161"/>
      <c r="S82" s="161"/>
      <c r="T82" s="162">
        <v>0</v>
      </c>
      <c r="U82" s="161">
        <f t="shared" si="23"/>
        <v>0</v>
      </c>
      <c r="V82" s="151"/>
      <c r="W82" s="151"/>
      <c r="X82" s="151"/>
      <c r="Y82" s="151"/>
      <c r="Z82" s="151"/>
      <c r="AA82" s="151"/>
      <c r="AB82" s="151"/>
      <c r="AC82" s="151"/>
      <c r="AD82" s="151"/>
      <c r="AE82" s="151" t="s">
        <v>113</v>
      </c>
      <c r="AF82" s="151"/>
      <c r="AG82" s="151"/>
      <c r="AH82" s="151"/>
      <c r="AI82" s="151"/>
      <c r="AJ82" s="151"/>
      <c r="AK82" s="151"/>
      <c r="AL82" s="151"/>
      <c r="AM82" s="151"/>
      <c r="AN82" s="151"/>
      <c r="AO82" s="151"/>
      <c r="AP82" s="151"/>
      <c r="AQ82" s="151"/>
      <c r="AR82" s="151"/>
      <c r="AS82" s="151"/>
      <c r="AT82" s="151"/>
      <c r="AU82" s="151"/>
      <c r="AV82" s="151"/>
      <c r="AW82" s="151"/>
      <c r="AX82" s="151"/>
      <c r="AY82" s="151"/>
      <c r="AZ82" s="151"/>
      <c r="BA82" s="151"/>
      <c r="BB82" s="151"/>
      <c r="BC82" s="151"/>
      <c r="BD82" s="151"/>
      <c r="BE82" s="151"/>
      <c r="BF82" s="151"/>
      <c r="BG82" s="151"/>
      <c r="BH82" s="151"/>
    </row>
    <row r="83" spans="1:60" ht="22.5" outlineLevel="1" x14ac:dyDescent="0.2">
      <c r="A83" s="152">
        <v>62</v>
      </c>
      <c r="B83" s="158" t="s">
        <v>233</v>
      </c>
      <c r="C83" s="192" t="s">
        <v>234</v>
      </c>
      <c r="D83" s="160" t="s">
        <v>153</v>
      </c>
      <c r="E83" s="166">
        <v>2.86</v>
      </c>
      <c r="F83" s="169">
        <f t="shared" si="16"/>
        <v>0</v>
      </c>
      <c r="G83" s="170">
        <f t="shared" si="17"/>
        <v>0</v>
      </c>
      <c r="H83" s="170"/>
      <c r="I83" s="170">
        <f t="shared" si="18"/>
        <v>0</v>
      </c>
      <c r="J83" s="170"/>
      <c r="K83" s="170">
        <f t="shared" si="19"/>
        <v>0</v>
      </c>
      <c r="L83" s="170">
        <v>12</v>
      </c>
      <c r="M83" s="170">
        <f t="shared" si="20"/>
        <v>0</v>
      </c>
      <c r="N83" s="161">
        <v>0</v>
      </c>
      <c r="O83" s="161">
        <f t="shared" si="21"/>
        <v>0</v>
      </c>
      <c r="P83" s="161">
        <v>0</v>
      </c>
      <c r="Q83" s="161">
        <f t="shared" si="22"/>
        <v>0</v>
      </c>
      <c r="R83" s="161"/>
      <c r="S83" s="161"/>
      <c r="T83" s="162">
        <v>0</v>
      </c>
      <c r="U83" s="161">
        <f t="shared" si="23"/>
        <v>0</v>
      </c>
      <c r="V83" s="151"/>
      <c r="W83" s="151"/>
      <c r="X83" s="151"/>
      <c r="Y83" s="151"/>
      <c r="Z83" s="151"/>
      <c r="AA83" s="151"/>
      <c r="AB83" s="151"/>
      <c r="AC83" s="151"/>
      <c r="AD83" s="151"/>
      <c r="AE83" s="151" t="s">
        <v>113</v>
      </c>
      <c r="AF83" s="151"/>
      <c r="AG83" s="151"/>
      <c r="AH83" s="151"/>
      <c r="AI83" s="151"/>
      <c r="AJ83" s="151"/>
      <c r="AK83" s="151"/>
      <c r="AL83" s="151"/>
      <c r="AM83" s="151"/>
      <c r="AN83" s="151"/>
      <c r="AO83" s="151"/>
      <c r="AP83" s="151"/>
      <c r="AQ83" s="151"/>
      <c r="AR83" s="151"/>
      <c r="AS83" s="151"/>
      <c r="AT83" s="151"/>
      <c r="AU83" s="151"/>
      <c r="AV83" s="151"/>
      <c r="AW83" s="151"/>
      <c r="AX83" s="151"/>
      <c r="AY83" s="151"/>
      <c r="AZ83" s="151"/>
      <c r="BA83" s="151"/>
      <c r="BB83" s="151"/>
      <c r="BC83" s="151"/>
      <c r="BD83" s="151"/>
      <c r="BE83" s="151"/>
      <c r="BF83" s="151"/>
      <c r="BG83" s="151"/>
      <c r="BH83" s="151"/>
    </row>
    <row r="84" spans="1:60" x14ac:dyDescent="0.2">
      <c r="A84" s="153" t="s">
        <v>108</v>
      </c>
      <c r="B84" s="159" t="s">
        <v>81</v>
      </c>
      <c r="C84" s="193" t="s">
        <v>27</v>
      </c>
      <c r="D84" s="163"/>
      <c r="E84" s="167"/>
      <c r="F84" s="171"/>
      <c r="G84" s="171">
        <f>SUMIF(AE85:AE86,"&lt;&gt;NOR",G85:G86)</f>
        <v>0</v>
      </c>
      <c r="H84" s="171"/>
      <c r="I84" s="171">
        <f>SUM(I85:I86)</f>
        <v>0</v>
      </c>
      <c r="J84" s="171"/>
      <c r="K84" s="171">
        <f>SUM(K85:K86)</f>
        <v>0</v>
      </c>
      <c r="L84" s="171"/>
      <c r="M84" s="171">
        <f>SUM(M85:M86)</f>
        <v>0</v>
      </c>
      <c r="N84" s="164"/>
      <c r="O84" s="164">
        <f>SUM(O85:O86)</f>
        <v>0</v>
      </c>
      <c r="P84" s="164"/>
      <c r="Q84" s="164">
        <f>SUM(Q85:Q86)</f>
        <v>0</v>
      </c>
      <c r="R84" s="164"/>
      <c r="S84" s="164"/>
      <c r="T84" s="165"/>
      <c r="U84" s="164">
        <f>SUM(U85:U86)</f>
        <v>0</v>
      </c>
      <c r="AE84" t="s">
        <v>109</v>
      </c>
    </row>
    <row r="85" spans="1:60" outlineLevel="1" x14ac:dyDescent="0.2">
      <c r="A85" s="152">
        <v>63</v>
      </c>
      <c r="B85" s="158" t="s">
        <v>235</v>
      </c>
      <c r="C85" s="192" t="s">
        <v>236</v>
      </c>
      <c r="D85" s="160" t="s">
        <v>237</v>
      </c>
      <c r="E85" s="166">
        <v>1</v>
      </c>
      <c r="F85" s="169">
        <f>H85+J85</f>
        <v>0</v>
      </c>
      <c r="G85" s="170">
        <f>ROUND(E85*F85,2)</f>
        <v>0</v>
      </c>
      <c r="H85" s="170"/>
      <c r="I85" s="170">
        <f>ROUND(E85*H85,2)</f>
        <v>0</v>
      </c>
      <c r="J85" s="170"/>
      <c r="K85" s="170">
        <f>ROUND(E85*J85,2)</f>
        <v>0</v>
      </c>
      <c r="L85" s="170">
        <v>12</v>
      </c>
      <c r="M85" s="170">
        <f>G85*(1+L85/100)</f>
        <v>0</v>
      </c>
      <c r="N85" s="161">
        <v>0</v>
      </c>
      <c r="O85" s="161">
        <f>ROUND(E85*N85,5)</f>
        <v>0</v>
      </c>
      <c r="P85" s="161">
        <v>0</v>
      </c>
      <c r="Q85" s="161">
        <f>ROUND(E85*P85,5)</f>
        <v>0</v>
      </c>
      <c r="R85" s="161"/>
      <c r="S85" s="161"/>
      <c r="T85" s="162">
        <v>0</v>
      </c>
      <c r="U85" s="161">
        <f>ROUND(E85*T85,2)</f>
        <v>0</v>
      </c>
      <c r="V85" s="151"/>
      <c r="W85" s="151"/>
      <c r="X85" s="151"/>
      <c r="Y85" s="151"/>
      <c r="Z85" s="151"/>
      <c r="AA85" s="151"/>
      <c r="AB85" s="151"/>
      <c r="AC85" s="151"/>
      <c r="AD85" s="151"/>
      <c r="AE85" s="151" t="s">
        <v>238</v>
      </c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P85" s="151"/>
      <c r="AQ85" s="151"/>
      <c r="AR85" s="151"/>
      <c r="AS85" s="151"/>
      <c r="AT85" s="151"/>
      <c r="AU85" s="151"/>
      <c r="AV85" s="151"/>
      <c r="AW85" s="151"/>
      <c r="AX85" s="151"/>
      <c r="AY85" s="151"/>
      <c r="AZ85" s="151"/>
      <c r="BA85" s="151"/>
      <c r="BB85" s="151"/>
      <c r="BC85" s="151"/>
      <c r="BD85" s="151"/>
      <c r="BE85" s="151"/>
      <c r="BF85" s="151"/>
      <c r="BG85" s="151"/>
      <c r="BH85" s="151"/>
    </row>
    <row r="86" spans="1:60" outlineLevel="1" x14ac:dyDescent="0.2">
      <c r="A86" s="152">
        <v>64</v>
      </c>
      <c r="B86" s="158" t="s">
        <v>239</v>
      </c>
      <c r="C86" s="192" t="s">
        <v>240</v>
      </c>
      <c r="D86" s="160" t="s">
        <v>237</v>
      </c>
      <c r="E86" s="166">
        <v>1</v>
      </c>
      <c r="F86" s="169">
        <f>H86+J86</f>
        <v>0</v>
      </c>
      <c r="G86" s="170">
        <f>ROUND(E86*F86,2)</f>
        <v>0</v>
      </c>
      <c r="H86" s="170"/>
      <c r="I86" s="170">
        <f>ROUND(E86*H86,2)</f>
        <v>0</v>
      </c>
      <c r="J86" s="170"/>
      <c r="K86" s="170">
        <f>ROUND(E86*J86,2)</f>
        <v>0</v>
      </c>
      <c r="L86" s="170">
        <v>12</v>
      </c>
      <c r="M86" s="170">
        <f>G86*(1+L86/100)</f>
        <v>0</v>
      </c>
      <c r="N86" s="161">
        <v>0</v>
      </c>
      <c r="O86" s="161">
        <f>ROUND(E86*N86,5)</f>
        <v>0</v>
      </c>
      <c r="P86" s="161">
        <v>0</v>
      </c>
      <c r="Q86" s="161">
        <f>ROUND(E86*P86,5)</f>
        <v>0</v>
      </c>
      <c r="R86" s="161"/>
      <c r="S86" s="161"/>
      <c r="T86" s="162">
        <v>0</v>
      </c>
      <c r="U86" s="161">
        <f>ROUND(E86*T86,2)</f>
        <v>0</v>
      </c>
      <c r="V86" s="151"/>
      <c r="W86" s="151"/>
      <c r="X86" s="151"/>
      <c r="Y86" s="151"/>
      <c r="Z86" s="151"/>
      <c r="AA86" s="151"/>
      <c r="AB86" s="151"/>
      <c r="AC86" s="151"/>
      <c r="AD86" s="151"/>
      <c r="AE86" s="151" t="s">
        <v>238</v>
      </c>
      <c r="AF86" s="151"/>
      <c r="AG86" s="151"/>
      <c r="AH86" s="151"/>
      <c r="AI86" s="151"/>
      <c r="AJ86" s="151"/>
      <c r="AK86" s="151"/>
      <c r="AL86" s="151"/>
      <c r="AM86" s="151"/>
      <c r="AN86" s="151"/>
      <c r="AO86" s="151"/>
      <c r="AP86" s="151"/>
      <c r="AQ86" s="151"/>
      <c r="AR86" s="151"/>
      <c r="AS86" s="151"/>
      <c r="AT86" s="151"/>
      <c r="AU86" s="151"/>
      <c r="AV86" s="151"/>
      <c r="AW86" s="151"/>
      <c r="AX86" s="151"/>
      <c r="AY86" s="151"/>
      <c r="AZ86" s="151"/>
      <c r="BA86" s="151"/>
      <c r="BB86" s="151"/>
      <c r="BC86" s="151"/>
      <c r="BD86" s="151"/>
      <c r="BE86" s="151"/>
      <c r="BF86" s="151"/>
      <c r="BG86" s="151"/>
      <c r="BH86" s="151"/>
    </row>
    <row r="87" spans="1:60" x14ac:dyDescent="0.2">
      <c r="A87" s="153" t="s">
        <v>108</v>
      </c>
      <c r="B87" s="159" t="s">
        <v>82</v>
      </c>
      <c r="C87" s="193" t="s">
        <v>26</v>
      </c>
      <c r="D87" s="163"/>
      <c r="E87" s="167"/>
      <c r="F87" s="171"/>
      <c r="G87" s="171">
        <f>SUMIF(AE88:AE92,"&lt;&gt;NOR",G88:G92)</f>
        <v>0</v>
      </c>
      <c r="H87" s="171"/>
      <c r="I87" s="171">
        <f>SUM(I88:I92)</f>
        <v>0</v>
      </c>
      <c r="J87" s="171"/>
      <c r="K87" s="171">
        <f>SUM(K88:K92)</f>
        <v>0</v>
      </c>
      <c r="L87" s="171"/>
      <c r="M87" s="171">
        <f>SUM(M88:M92)</f>
        <v>0</v>
      </c>
      <c r="N87" s="164"/>
      <c r="O87" s="164">
        <f>SUM(O88:O92)</f>
        <v>0</v>
      </c>
      <c r="P87" s="164"/>
      <c r="Q87" s="164">
        <f>SUM(Q88:Q92)</f>
        <v>0</v>
      </c>
      <c r="R87" s="164"/>
      <c r="S87" s="164"/>
      <c r="T87" s="165"/>
      <c r="U87" s="164">
        <f>SUM(U88:U92)</f>
        <v>0</v>
      </c>
      <c r="AE87" t="s">
        <v>109</v>
      </c>
    </row>
    <row r="88" spans="1:60" outlineLevel="1" x14ac:dyDescent="0.2">
      <c r="A88" s="152">
        <v>65</v>
      </c>
      <c r="B88" s="158" t="s">
        <v>241</v>
      </c>
      <c r="C88" s="192" t="s">
        <v>242</v>
      </c>
      <c r="D88" s="160" t="s">
        <v>237</v>
      </c>
      <c r="E88" s="166">
        <v>1</v>
      </c>
      <c r="F88" s="169">
        <f>H88+J88</f>
        <v>0</v>
      </c>
      <c r="G88" s="170">
        <f>ROUND(E88*F88,2)</f>
        <v>0</v>
      </c>
      <c r="H88" s="170"/>
      <c r="I88" s="170">
        <f>ROUND(E88*H88,2)</f>
        <v>0</v>
      </c>
      <c r="J88" s="170"/>
      <c r="K88" s="170">
        <f>ROUND(E88*J88,2)</f>
        <v>0</v>
      </c>
      <c r="L88" s="170">
        <v>12</v>
      </c>
      <c r="M88" s="170">
        <f>G88*(1+L88/100)</f>
        <v>0</v>
      </c>
      <c r="N88" s="161">
        <v>0</v>
      </c>
      <c r="O88" s="161">
        <f>ROUND(E88*N88,5)</f>
        <v>0</v>
      </c>
      <c r="P88" s="161">
        <v>0</v>
      </c>
      <c r="Q88" s="161">
        <f>ROUND(E88*P88,5)</f>
        <v>0</v>
      </c>
      <c r="R88" s="161"/>
      <c r="S88" s="161"/>
      <c r="T88" s="162">
        <v>0</v>
      </c>
      <c r="U88" s="161">
        <f>ROUND(E88*T88,2)</f>
        <v>0</v>
      </c>
      <c r="V88" s="151"/>
      <c r="W88" s="151"/>
      <c r="X88" s="151"/>
      <c r="Y88" s="151"/>
      <c r="Z88" s="151"/>
      <c r="AA88" s="151"/>
      <c r="AB88" s="151"/>
      <c r="AC88" s="151"/>
      <c r="AD88" s="151"/>
      <c r="AE88" s="151" t="s">
        <v>238</v>
      </c>
      <c r="AF88" s="151"/>
      <c r="AG88" s="151"/>
      <c r="AH88" s="151"/>
      <c r="AI88" s="151"/>
      <c r="AJ88" s="151"/>
      <c r="AK88" s="151"/>
      <c r="AL88" s="151"/>
      <c r="AM88" s="151"/>
      <c r="AN88" s="151"/>
      <c r="AO88" s="151"/>
      <c r="AP88" s="151"/>
      <c r="AQ88" s="151"/>
      <c r="AR88" s="151"/>
      <c r="AS88" s="151"/>
      <c r="AT88" s="151"/>
      <c r="AU88" s="151"/>
      <c r="AV88" s="151"/>
      <c r="AW88" s="151"/>
      <c r="AX88" s="151"/>
      <c r="AY88" s="151"/>
      <c r="AZ88" s="151"/>
      <c r="BA88" s="151"/>
      <c r="BB88" s="151"/>
      <c r="BC88" s="151"/>
      <c r="BD88" s="151"/>
      <c r="BE88" s="151"/>
      <c r="BF88" s="151"/>
      <c r="BG88" s="151"/>
      <c r="BH88" s="151"/>
    </row>
    <row r="89" spans="1:60" outlineLevel="1" x14ac:dyDescent="0.2">
      <c r="A89" s="152">
        <v>66</v>
      </c>
      <c r="B89" s="158" t="s">
        <v>243</v>
      </c>
      <c r="C89" s="192" t="s">
        <v>244</v>
      </c>
      <c r="D89" s="160" t="s">
        <v>237</v>
      </c>
      <c r="E89" s="166">
        <v>1</v>
      </c>
      <c r="F89" s="169">
        <f>H89+J89</f>
        <v>0</v>
      </c>
      <c r="G89" s="170">
        <f>ROUND(E89*F89,2)</f>
        <v>0</v>
      </c>
      <c r="H89" s="170"/>
      <c r="I89" s="170">
        <f>ROUND(E89*H89,2)</f>
        <v>0</v>
      </c>
      <c r="J89" s="170"/>
      <c r="K89" s="170">
        <f>ROUND(E89*J89,2)</f>
        <v>0</v>
      </c>
      <c r="L89" s="170">
        <v>12</v>
      </c>
      <c r="M89" s="170">
        <f>G89*(1+L89/100)</f>
        <v>0</v>
      </c>
      <c r="N89" s="161">
        <v>0</v>
      </c>
      <c r="O89" s="161">
        <f>ROUND(E89*N89,5)</f>
        <v>0</v>
      </c>
      <c r="P89" s="161">
        <v>0</v>
      </c>
      <c r="Q89" s="161">
        <f>ROUND(E89*P89,5)</f>
        <v>0</v>
      </c>
      <c r="R89" s="161"/>
      <c r="S89" s="161"/>
      <c r="T89" s="162">
        <v>0</v>
      </c>
      <c r="U89" s="161">
        <f>ROUND(E89*T89,2)</f>
        <v>0</v>
      </c>
      <c r="V89" s="151"/>
      <c r="W89" s="151"/>
      <c r="X89" s="151"/>
      <c r="Y89" s="151"/>
      <c r="Z89" s="151"/>
      <c r="AA89" s="151"/>
      <c r="AB89" s="151"/>
      <c r="AC89" s="151"/>
      <c r="AD89" s="151"/>
      <c r="AE89" s="151" t="s">
        <v>238</v>
      </c>
      <c r="AF89" s="151"/>
      <c r="AG89" s="151"/>
      <c r="AH89" s="151"/>
      <c r="AI89" s="151"/>
      <c r="AJ89" s="151"/>
      <c r="AK89" s="151"/>
      <c r="AL89" s="151"/>
      <c r="AM89" s="151"/>
      <c r="AN89" s="151"/>
      <c r="AO89" s="151"/>
      <c r="AP89" s="151"/>
      <c r="AQ89" s="151"/>
      <c r="AR89" s="151"/>
      <c r="AS89" s="151"/>
      <c r="AT89" s="151"/>
      <c r="AU89" s="151"/>
      <c r="AV89" s="151"/>
      <c r="AW89" s="151"/>
      <c r="AX89" s="151"/>
      <c r="AY89" s="151"/>
      <c r="AZ89" s="151"/>
      <c r="BA89" s="151"/>
      <c r="BB89" s="151"/>
      <c r="BC89" s="151"/>
      <c r="BD89" s="151"/>
      <c r="BE89" s="151"/>
      <c r="BF89" s="151"/>
      <c r="BG89" s="151"/>
      <c r="BH89" s="151"/>
    </row>
    <row r="90" spans="1:60" outlineLevel="1" x14ac:dyDescent="0.2">
      <c r="A90" s="152">
        <v>67</v>
      </c>
      <c r="B90" s="158" t="s">
        <v>245</v>
      </c>
      <c r="C90" s="192" t="s">
        <v>246</v>
      </c>
      <c r="D90" s="160" t="s">
        <v>237</v>
      </c>
      <c r="E90" s="166">
        <v>1</v>
      </c>
      <c r="F90" s="169">
        <f>H90+J90</f>
        <v>0</v>
      </c>
      <c r="G90" s="170">
        <f>ROUND(E90*F90,2)</f>
        <v>0</v>
      </c>
      <c r="H90" s="170"/>
      <c r="I90" s="170">
        <f>ROUND(E90*H90,2)</f>
        <v>0</v>
      </c>
      <c r="J90" s="170"/>
      <c r="K90" s="170">
        <f>ROUND(E90*J90,2)</f>
        <v>0</v>
      </c>
      <c r="L90" s="170">
        <v>12</v>
      </c>
      <c r="M90" s="170">
        <f>G90*(1+L90/100)</f>
        <v>0</v>
      </c>
      <c r="N90" s="161">
        <v>0</v>
      </c>
      <c r="O90" s="161">
        <f>ROUND(E90*N90,5)</f>
        <v>0</v>
      </c>
      <c r="P90" s="161">
        <v>0</v>
      </c>
      <c r="Q90" s="161">
        <f>ROUND(E90*P90,5)</f>
        <v>0</v>
      </c>
      <c r="R90" s="161"/>
      <c r="S90" s="161"/>
      <c r="T90" s="162">
        <v>0</v>
      </c>
      <c r="U90" s="161">
        <f>ROUND(E90*T90,2)</f>
        <v>0</v>
      </c>
      <c r="V90" s="151"/>
      <c r="W90" s="151"/>
      <c r="X90" s="151"/>
      <c r="Y90" s="151"/>
      <c r="Z90" s="151"/>
      <c r="AA90" s="151"/>
      <c r="AB90" s="151"/>
      <c r="AC90" s="151"/>
      <c r="AD90" s="151"/>
      <c r="AE90" s="151" t="s">
        <v>238</v>
      </c>
      <c r="AF90" s="151"/>
      <c r="AG90" s="151"/>
      <c r="AH90" s="151"/>
      <c r="AI90" s="151"/>
      <c r="AJ90" s="151"/>
      <c r="AK90" s="151"/>
      <c r="AL90" s="151"/>
      <c r="AM90" s="151"/>
      <c r="AN90" s="151"/>
      <c r="AO90" s="151"/>
      <c r="AP90" s="151"/>
      <c r="AQ90" s="151"/>
      <c r="AR90" s="151"/>
      <c r="AS90" s="151"/>
      <c r="AT90" s="151"/>
      <c r="AU90" s="151"/>
      <c r="AV90" s="151"/>
      <c r="AW90" s="151"/>
      <c r="AX90" s="151"/>
      <c r="AY90" s="151"/>
      <c r="AZ90" s="151"/>
      <c r="BA90" s="151"/>
      <c r="BB90" s="151"/>
      <c r="BC90" s="151"/>
      <c r="BD90" s="151"/>
      <c r="BE90" s="151"/>
      <c r="BF90" s="151"/>
      <c r="BG90" s="151"/>
      <c r="BH90" s="151"/>
    </row>
    <row r="91" spans="1:60" outlineLevel="1" x14ac:dyDescent="0.2">
      <c r="A91" s="152">
        <v>68</v>
      </c>
      <c r="B91" s="158" t="s">
        <v>247</v>
      </c>
      <c r="C91" s="192" t="s">
        <v>248</v>
      </c>
      <c r="D91" s="160" t="s">
        <v>237</v>
      </c>
      <c r="E91" s="166">
        <v>1</v>
      </c>
      <c r="F91" s="169">
        <f>H91+J91</f>
        <v>0</v>
      </c>
      <c r="G91" s="170">
        <f>ROUND(E91*F91,2)</f>
        <v>0</v>
      </c>
      <c r="H91" s="170"/>
      <c r="I91" s="170">
        <f>ROUND(E91*H91,2)</f>
        <v>0</v>
      </c>
      <c r="J91" s="170"/>
      <c r="K91" s="170">
        <f>ROUND(E91*J91,2)</f>
        <v>0</v>
      </c>
      <c r="L91" s="170">
        <v>12</v>
      </c>
      <c r="M91" s="170">
        <f>G91*(1+L91/100)</f>
        <v>0</v>
      </c>
      <c r="N91" s="161">
        <v>0</v>
      </c>
      <c r="O91" s="161">
        <f>ROUND(E91*N91,5)</f>
        <v>0</v>
      </c>
      <c r="P91" s="161">
        <v>0</v>
      </c>
      <c r="Q91" s="161">
        <f>ROUND(E91*P91,5)</f>
        <v>0</v>
      </c>
      <c r="R91" s="161"/>
      <c r="S91" s="161"/>
      <c r="T91" s="162">
        <v>0</v>
      </c>
      <c r="U91" s="161">
        <f>ROUND(E91*T91,2)</f>
        <v>0</v>
      </c>
      <c r="V91" s="151"/>
      <c r="W91" s="151"/>
      <c r="X91" s="151"/>
      <c r="Y91" s="151"/>
      <c r="Z91" s="151"/>
      <c r="AA91" s="151"/>
      <c r="AB91" s="151"/>
      <c r="AC91" s="151"/>
      <c r="AD91" s="151"/>
      <c r="AE91" s="151" t="s">
        <v>238</v>
      </c>
      <c r="AF91" s="151"/>
      <c r="AG91" s="151"/>
      <c r="AH91" s="151"/>
      <c r="AI91" s="151"/>
      <c r="AJ91" s="151"/>
      <c r="AK91" s="151"/>
      <c r="AL91" s="151"/>
      <c r="AM91" s="151"/>
      <c r="AN91" s="151"/>
      <c r="AO91" s="151"/>
      <c r="AP91" s="151"/>
      <c r="AQ91" s="151"/>
      <c r="AR91" s="151"/>
      <c r="AS91" s="151"/>
      <c r="AT91" s="151"/>
      <c r="AU91" s="151"/>
      <c r="AV91" s="151"/>
      <c r="AW91" s="151"/>
      <c r="AX91" s="151"/>
      <c r="AY91" s="151"/>
      <c r="AZ91" s="151"/>
      <c r="BA91" s="151"/>
      <c r="BB91" s="151"/>
      <c r="BC91" s="151"/>
      <c r="BD91" s="151"/>
      <c r="BE91" s="151"/>
      <c r="BF91" s="151"/>
      <c r="BG91" s="151"/>
      <c r="BH91" s="151"/>
    </row>
    <row r="92" spans="1:60" outlineLevel="1" x14ac:dyDescent="0.2">
      <c r="A92" s="180">
        <v>69</v>
      </c>
      <c r="B92" s="181" t="s">
        <v>249</v>
      </c>
      <c r="C92" s="194" t="s">
        <v>250</v>
      </c>
      <c r="D92" s="182" t="s">
        <v>237</v>
      </c>
      <c r="E92" s="183">
        <v>1</v>
      </c>
      <c r="F92" s="184">
        <f>H92+J92</f>
        <v>0</v>
      </c>
      <c r="G92" s="185">
        <f>ROUND(E92*F92,2)</f>
        <v>0</v>
      </c>
      <c r="H92" s="185"/>
      <c r="I92" s="185">
        <f>ROUND(E92*H92,2)</f>
        <v>0</v>
      </c>
      <c r="J92" s="185"/>
      <c r="K92" s="185">
        <f>ROUND(E92*J92,2)</f>
        <v>0</v>
      </c>
      <c r="L92" s="185">
        <v>12</v>
      </c>
      <c r="M92" s="185">
        <f>G92*(1+L92/100)</f>
        <v>0</v>
      </c>
      <c r="N92" s="186">
        <v>0</v>
      </c>
      <c r="O92" s="186">
        <f>ROUND(E92*N92,5)</f>
        <v>0</v>
      </c>
      <c r="P92" s="186">
        <v>0</v>
      </c>
      <c r="Q92" s="186">
        <f>ROUND(E92*P92,5)</f>
        <v>0</v>
      </c>
      <c r="R92" s="186"/>
      <c r="S92" s="186"/>
      <c r="T92" s="187">
        <v>0</v>
      </c>
      <c r="U92" s="186">
        <f>ROUND(E92*T92,2)</f>
        <v>0</v>
      </c>
      <c r="V92" s="151"/>
      <c r="W92" s="151"/>
      <c r="X92" s="151"/>
      <c r="Y92" s="151"/>
      <c r="Z92" s="151"/>
      <c r="AA92" s="151"/>
      <c r="AB92" s="151"/>
      <c r="AC92" s="151"/>
      <c r="AD92" s="151"/>
      <c r="AE92" s="151" t="s">
        <v>238</v>
      </c>
      <c r="AF92" s="151"/>
      <c r="AG92" s="151"/>
      <c r="AH92" s="151"/>
      <c r="AI92" s="151"/>
      <c r="AJ92" s="151"/>
      <c r="AK92" s="151"/>
      <c r="AL92" s="151"/>
      <c r="AM92" s="151"/>
      <c r="AN92" s="151"/>
      <c r="AO92" s="151"/>
      <c r="AP92" s="151"/>
      <c r="AQ92" s="151"/>
      <c r="AR92" s="151"/>
      <c r="AS92" s="151"/>
      <c r="AT92" s="151"/>
      <c r="AU92" s="151"/>
      <c r="AV92" s="151"/>
      <c r="AW92" s="151"/>
      <c r="AX92" s="151"/>
      <c r="AY92" s="151"/>
      <c r="AZ92" s="151"/>
      <c r="BA92" s="151"/>
      <c r="BB92" s="151"/>
      <c r="BC92" s="151"/>
      <c r="BD92" s="151"/>
      <c r="BE92" s="151"/>
      <c r="BF92" s="151"/>
      <c r="BG92" s="151"/>
      <c r="BH92" s="151"/>
    </row>
    <row r="93" spans="1:60" x14ac:dyDescent="0.2">
      <c r="A93" s="6"/>
      <c r="B93" s="7" t="s">
        <v>251</v>
      </c>
      <c r="C93" s="195" t="s">
        <v>251</v>
      </c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AC93">
        <v>12</v>
      </c>
      <c r="AD93">
        <v>21</v>
      </c>
    </row>
    <row r="94" spans="1:60" x14ac:dyDescent="0.2">
      <c r="A94" s="188"/>
      <c r="B94" s="189" t="s">
        <v>28</v>
      </c>
      <c r="C94" s="196" t="s">
        <v>251</v>
      </c>
      <c r="D94" s="190"/>
      <c r="E94" s="190"/>
      <c r="F94" s="190"/>
      <c r="G94" s="191">
        <f>G8+G12+G15+G18+G20+G23+G25+G34+G36+G39+G43+G68+G72+G75+G84+G87</f>
        <v>0</v>
      </c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AC94">
        <f>SUMIF(L7:L92,AC93,G7:G92)</f>
        <v>0</v>
      </c>
      <c r="AD94">
        <f>SUMIF(L7:L92,AD93,G7:G92)</f>
        <v>0</v>
      </c>
      <c r="AE94" t="s">
        <v>252</v>
      </c>
    </row>
    <row r="95" spans="1:60" x14ac:dyDescent="0.2">
      <c r="A95" s="6"/>
      <c r="B95" s="7" t="s">
        <v>251</v>
      </c>
      <c r="C95" s="195" t="s">
        <v>251</v>
      </c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</row>
    <row r="96" spans="1:60" x14ac:dyDescent="0.2">
      <c r="A96" s="6"/>
      <c r="B96" s="7" t="s">
        <v>251</v>
      </c>
      <c r="C96" s="195" t="s">
        <v>251</v>
      </c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</row>
    <row r="97" spans="1:31" x14ac:dyDescent="0.2">
      <c r="A97" s="258" t="s">
        <v>253</v>
      </c>
      <c r="B97" s="258"/>
      <c r="C97" s="259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</row>
    <row r="98" spans="1:31" x14ac:dyDescent="0.2">
      <c r="A98" s="260"/>
      <c r="B98" s="261"/>
      <c r="C98" s="262"/>
      <c r="D98" s="261"/>
      <c r="E98" s="261"/>
      <c r="F98" s="261"/>
      <c r="G98" s="263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AE98" t="s">
        <v>254</v>
      </c>
    </row>
    <row r="99" spans="1:31" x14ac:dyDescent="0.2">
      <c r="A99" s="264"/>
      <c r="B99" s="265"/>
      <c r="C99" s="266"/>
      <c r="D99" s="265"/>
      <c r="E99" s="265"/>
      <c r="F99" s="265"/>
      <c r="G99" s="267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</row>
    <row r="100" spans="1:31" x14ac:dyDescent="0.2">
      <c r="A100" s="264"/>
      <c r="B100" s="265"/>
      <c r="C100" s="266"/>
      <c r="D100" s="265"/>
      <c r="E100" s="265"/>
      <c r="F100" s="265"/>
      <c r="G100" s="267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</row>
    <row r="101" spans="1:31" x14ac:dyDescent="0.2">
      <c r="A101" s="264"/>
      <c r="B101" s="265"/>
      <c r="C101" s="266"/>
      <c r="D101" s="265"/>
      <c r="E101" s="265"/>
      <c r="F101" s="265"/>
      <c r="G101" s="267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</row>
    <row r="102" spans="1:31" x14ac:dyDescent="0.2">
      <c r="A102" s="268"/>
      <c r="B102" s="269"/>
      <c r="C102" s="270"/>
      <c r="D102" s="269"/>
      <c r="E102" s="269"/>
      <c r="F102" s="269"/>
      <c r="G102" s="271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</row>
    <row r="103" spans="1:31" x14ac:dyDescent="0.2">
      <c r="A103" s="6"/>
      <c r="B103" s="7" t="s">
        <v>251</v>
      </c>
      <c r="C103" s="195" t="s">
        <v>251</v>
      </c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</row>
    <row r="104" spans="1:31" x14ac:dyDescent="0.2">
      <c r="C104" s="197"/>
      <c r="AE104" t="s">
        <v>255</v>
      </c>
    </row>
  </sheetData>
  <mergeCells count="6">
    <mergeCell ref="A98:G102"/>
    <mergeCell ref="A1:G1"/>
    <mergeCell ref="C2:G2"/>
    <mergeCell ref="C3:G3"/>
    <mergeCell ref="C4:G4"/>
    <mergeCell ref="A97:C97"/>
  </mergeCells>
  <pageMargins left="0.39370078740157499" right="0.196850393700787" top="0.78740157499999996" bottom="0.78740157499999996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Pavlína Tůmová</cp:lastModifiedBy>
  <cp:lastPrinted>2014-02-28T09:52:57Z</cp:lastPrinted>
  <dcterms:created xsi:type="dcterms:W3CDTF">2009-04-08T07:15:50Z</dcterms:created>
  <dcterms:modified xsi:type="dcterms:W3CDTF">2026-02-23T13:35:15Z</dcterms:modified>
</cp:coreProperties>
</file>